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45" windowWidth="12120" windowHeight="8430" activeTab="0"/>
  </bookViews>
  <sheets>
    <sheet name="Tabelle1" sheetId="1" r:id="rId1"/>
    <sheet name="Tabelle2" sheetId="2" r:id="rId2"/>
    <sheet name="Tabelle3" sheetId="3" r:id="rId3"/>
  </sheets>
  <definedNames/>
  <calcPr fullCalcOnLoad="1"/>
</workbook>
</file>

<file path=xl/sharedStrings.xml><?xml version="1.0" encoding="utf-8"?>
<sst xmlns="http://schemas.openxmlformats.org/spreadsheetml/2006/main" count="59" uniqueCount="54">
  <si>
    <t xml:space="preserve">M i t t e i l u n g </t>
  </si>
  <si>
    <t>Wirtschaftsförderungsausschusses am 23.08.2006</t>
  </si>
  <si>
    <t>Kiek in  - begegnen, übernachten, tagen</t>
  </si>
  <si>
    <t>Die nachfolgende Tabelle liefert einen Überblick über die Erlös- und Kostensituation</t>
  </si>
  <si>
    <t>Kiek in  insgesamt</t>
  </si>
  <si>
    <t>Soll 2006 insgesamt</t>
  </si>
  <si>
    <t>Soll 2. Quartal 06</t>
  </si>
  <si>
    <t>IST 2. Quartal 06</t>
  </si>
  <si>
    <t>IST 2. Quartal 05</t>
  </si>
  <si>
    <t>Differenz Plan</t>
  </si>
  <si>
    <t xml:space="preserve">Differenz Vorjahr </t>
  </si>
  <si>
    <t>Übernacht-ungen/Kurs-teilnehmer</t>
  </si>
  <si>
    <t>Betriebserträge</t>
  </si>
  <si>
    <t>Euro</t>
  </si>
  <si>
    <t>%</t>
  </si>
  <si>
    <t>Internat</t>
  </si>
  <si>
    <t>davon Internatskostenanteile</t>
  </si>
  <si>
    <t>DJH</t>
  </si>
  <si>
    <t>Seminar</t>
  </si>
  <si>
    <t>Volkshochschule</t>
  </si>
  <si>
    <t>Betriebserträge insgesamt</t>
  </si>
  <si>
    <t>Aufwendungen</t>
  </si>
  <si>
    <t>Gehälter</t>
  </si>
  <si>
    <t>Materialaufwand</t>
  </si>
  <si>
    <t>sonst. Betr.Aufwendungen</t>
  </si>
  <si>
    <t>sonstige Steuern</t>
  </si>
  <si>
    <t>Abschreibung</t>
  </si>
  <si>
    <t>Summe Aufwand</t>
  </si>
  <si>
    <t>ordentliches Ergebnis</t>
  </si>
  <si>
    <t>sonstige Finanzerträge</t>
  </si>
  <si>
    <t>Zinsaufwendungen</t>
  </si>
  <si>
    <t>Finanzergebnis</t>
  </si>
  <si>
    <t>Ergebnis vor Steuern</t>
  </si>
  <si>
    <t>Abschreibungen</t>
  </si>
  <si>
    <t>Zinsen</t>
  </si>
  <si>
    <t>Ertrag vor Abschreibungen, Zinsen und Steuern</t>
  </si>
  <si>
    <t>Erläuterungen zum Quartalsbericht</t>
  </si>
  <si>
    <t>Die Volkshochschule wurde zum 01.02.2006 (Beginn des Semesterprogrammes der VHS) Betriebszweig des Kiek in. Zur Vergleichbarkeit der Zahlen wurde für die Ergebnisse 2005 der Abschluss der Volkshochschule 2005 zugrunde gelegt und  linear auf den Zeitraum verteilt. Zur Zeit werden die neuen Arbeitsstrukturen unter Einbeziehung eines Unternehmensberaters entwickelt. Ab August wird dann in den neuen Strukturen gearbeitet.</t>
  </si>
  <si>
    <t>Einnahmen:</t>
  </si>
  <si>
    <t>Die Einnahmen liegen mit 9.545 Euro über dem Planansatz und mit  20.720 Euro unter dem Ergebnis 2005. Die Übernachtungen reduzierten sich insgesamt von 15.701 um 77 auf 15.624.</t>
  </si>
  <si>
    <r>
      <t xml:space="preserve">Das </t>
    </r>
    <r>
      <rPr>
        <b/>
        <sz val="12"/>
        <rFont val="Arial Narrow"/>
        <family val="2"/>
      </rPr>
      <t>Internat</t>
    </r>
    <r>
      <rPr>
        <sz val="12"/>
        <rFont val="Arial Narrow"/>
        <family val="2"/>
      </rPr>
      <t xml:space="preserve"> verzeichnet eine Einnahmeverbesserung um 41.457 Euro und liegt damit mit 38.397 Euro über dem Plan. Dies ist auf die gestiegenen Internatskostenanteile und mehr Übernachtungen zurückzuführen. </t>
    </r>
  </si>
  <si>
    <r>
      <t>Die</t>
    </r>
    <r>
      <rPr>
        <b/>
        <sz val="12"/>
        <rFont val="Arial Narrow"/>
        <family val="2"/>
      </rPr>
      <t xml:space="preserve"> Jugendherbergseinnahmen</t>
    </r>
    <r>
      <rPr>
        <sz val="12"/>
        <rFont val="Arial Narrow"/>
        <family val="2"/>
      </rPr>
      <t xml:space="preserve"> liegen saisonbedingt  unterhalb des Ansatzes und mit 4.598 Euro unter den erzielten Einnahmen 2005.</t>
    </r>
  </si>
  <si>
    <r>
      <t xml:space="preserve">Der </t>
    </r>
    <r>
      <rPr>
        <b/>
        <sz val="12"/>
        <rFont val="Arial Narrow"/>
        <family val="2"/>
      </rPr>
      <t>Seminarbereich</t>
    </r>
    <r>
      <rPr>
        <sz val="12"/>
        <rFont val="Arial Narrow"/>
        <family val="2"/>
      </rPr>
      <t xml:space="preserve"> liegt mit 8.749 Euro unter  dem Plan und verzeichnet gegenüber 2005 einen Rückgang um 59.039 Euro. Der Rückgang im Vergleich zu 2005 ist begründet durch den  Wegfall der Miete der Volkshochschule (50.000 Euro). Allerdings sind die Übernachtungen wegen der hohen Internatsbelegungen und deshalb geringerer freien Bettenkapazität rückläufig. Hinzu kommt, dass ein Maßnahmeträger, der 2005 Seminare mit Übernachtungen im Kiek in durchgeführt hat, ebenso weggebrochen ist  wie örtliche Maßnahmeträger, die keine Aufträge im bisher gewohnten AUsmaß erhalten haben.  Einnahmezuwächse sind im Veranstaltungsbereich  bei Feiern zu verzeichnen.</t>
    </r>
  </si>
  <si>
    <r>
      <t xml:space="preserve">Die Einnahmen der </t>
    </r>
    <r>
      <rPr>
        <b/>
        <sz val="11"/>
        <rFont val="Arial Narrow"/>
        <family val="2"/>
      </rPr>
      <t>Volkshochschule</t>
    </r>
    <r>
      <rPr>
        <sz val="11"/>
        <rFont val="Arial Narrow"/>
        <family val="2"/>
      </rPr>
      <t xml:space="preserve"> liegen im  Plan und geringfügig über den Erlösen in 2005. In 2006 reduzierte sich die Teilnehmerzahl an Volkshochschulen um 26 Personen.    Die Einnahmesituation im Drittmittelbereich (Hauptschulabschluss, LOS, Tagesmütter) ist  positiv. Diese Maßnahmen müssen  immer wieder neu eingeworben werden. Sie stellen  eine wichtige Ergänzung der Gesamtsituation dar, sind aber nicht fest kalkulierbar. Die Projekte haben insgesamt niedrige Teilnehmerzahlen. Der Hauptschulabschlusskurs läuft ganzjährig. Dadurch sind bei gestiegenen Einnahmen niedrigere Teilnehmerzahlen zu verzeichnen.</t>
    </r>
  </si>
  <si>
    <t>Ausgaben:</t>
  </si>
  <si>
    <r>
      <t xml:space="preserve">Die </t>
    </r>
    <r>
      <rPr>
        <b/>
        <sz val="12"/>
        <rFont val="Arial Narrow"/>
        <family val="2"/>
      </rPr>
      <t>Personalkosten inclusive der Honorarkosten für Dozenten der Volkshochschule</t>
    </r>
    <r>
      <rPr>
        <sz val="12"/>
        <rFont val="Arial Narrow"/>
        <family val="2"/>
      </rPr>
      <t xml:space="preserve"> entsprechen dem Plan. Eingerechnet sind neben anteiligem Weihnachtsgeld auch die Kosten für die Personalverwaltung durch die Stadt Neumünster mit 40.000 Euro. Die Personalumstellungen in Zusammenhang mit der Volkshochschule sind weitgehend abgeschlossen, es werden nur noch geringfügig Überstunden anfallen. </t>
    </r>
  </si>
  <si>
    <r>
      <t xml:space="preserve">Der </t>
    </r>
    <r>
      <rPr>
        <b/>
        <sz val="12"/>
        <rFont val="Arial Narrow"/>
        <family val="2"/>
      </rPr>
      <t>Materialaufwand</t>
    </r>
    <r>
      <rPr>
        <sz val="12"/>
        <rFont val="Arial Narrow"/>
        <family val="2"/>
      </rPr>
      <t xml:space="preserve"> ist im Vergleich zum Plan ebenso wie zum Vorjahr etwas erhöht. Ursache ist neben der Preissteigerung die Zunahme der Feiern und die gestiegenen Gesamtübernachtungen.</t>
    </r>
  </si>
  <si>
    <r>
      <t xml:space="preserve">Die </t>
    </r>
    <r>
      <rPr>
        <b/>
        <sz val="12"/>
        <rFont val="Arial Narrow"/>
        <family val="2"/>
      </rPr>
      <t>sonstigen betrieblichen Aufwendungen</t>
    </r>
    <r>
      <rPr>
        <sz val="12"/>
        <rFont val="Arial Narrow"/>
        <family val="2"/>
      </rPr>
      <t xml:space="preserve"> liegen mit 43.357 Euro unter dem Planansatz. Die  Kosten für den Umbau des Kiek in entsprechen im wesentlichen der zugrunde gelegten Planung und wurden mit 120.000 Euro  mit erfasst. </t>
    </r>
  </si>
  <si>
    <r>
      <t xml:space="preserve">Der </t>
    </r>
    <r>
      <rPr>
        <b/>
        <sz val="12"/>
        <rFont val="Arial Narrow"/>
        <family val="2"/>
      </rPr>
      <t>Abschreibung</t>
    </r>
    <r>
      <rPr>
        <sz val="12"/>
        <rFont val="Arial Narrow"/>
        <family val="2"/>
      </rPr>
      <t xml:space="preserve"> und den </t>
    </r>
    <r>
      <rPr>
        <b/>
        <sz val="12"/>
        <rFont val="Arial Narrow"/>
        <family val="2"/>
      </rPr>
      <t>Zinsen</t>
    </r>
    <r>
      <rPr>
        <sz val="12"/>
        <rFont val="Arial Narrow"/>
        <family val="2"/>
      </rPr>
      <t xml:space="preserve"> wurde der Planansatz zugrunde gelegt.</t>
    </r>
  </si>
  <si>
    <t>Einschätzung:</t>
  </si>
  <si>
    <t>Die bisherige Entwicklung übertrifft geringfügig die geplanten Einnahmen. Besondere, nicht eingeplante Kosten sind im Berichtszeitraum nicht aufgetreten, so dass zur Zeit davon ausgegangen werden kann, dass die geplanten Ergebnisse eingehalten werden können.</t>
  </si>
  <si>
    <t>Werkleiterin Kiek in</t>
  </si>
  <si>
    <t xml:space="preserve">für die Sitzung des Finanz- und </t>
  </si>
  <si>
    <t>Quartalsbericht 01.01. 06 - 30.06.06</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</si>
</sst>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d/m/yy"/>
  </numFmts>
  <fonts count="12">
    <font>
      <sz val="10"/>
      <name val="Arial"/>
      <family val="0"/>
    </font>
    <font>
      <b/>
      <sz val="12"/>
      <name val="Arial"/>
      <family val="2"/>
    </font>
    <font>
      <b/>
      <sz val="14"/>
      <name val="Arial"/>
      <family val="2"/>
    </font>
    <font>
      <b/>
      <sz val="11"/>
      <name val="Arial Narrow"/>
      <family val="2"/>
    </font>
    <font>
      <sz val="11"/>
      <name val="Arial Narrow"/>
      <family val="2"/>
    </font>
    <font>
      <sz val="8"/>
      <name val="Arial Narrow"/>
      <family val="2"/>
    </font>
    <font>
      <sz val="10"/>
      <name val="Arial Narrow"/>
      <family val="2"/>
    </font>
    <font>
      <sz val="9"/>
      <name val="Arial Narrow"/>
      <family val="2"/>
    </font>
    <font>
      <sz val="12"/>
      <name val="Arial Narrow"/>
      <family val="2"/>
    </font>
    <font>
      <i/>
      <sz val="12"/>
      <name val="Arial Narrow"/>
      <family val="2"/>
    </font>
    <font>
      <b/>
      <sz val="12"/>
      <name val="Arial Narrow"/>
      <family val="2"/>
    </font>
    <font>
      <b/>
      <sz val="13"/>
      <name val="Arial Narrow"/>
      <family val="2"/>
    </font>
  </fonts>
  <fills count="2">
    <fill>
      <patternFill/>
    </fill>
    <fill>
      <patternFill patternType="gray125"/>
    </fill>
  </fills>
  <borders count="27">
    <border>
      <left/>
      <right/>
      <top/>
      <bottom/>
      <diagonal/>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thin"/>
      <top style="thin"/>
      <bottom style="thin"/>
    </border>
    <border>
      <left style="thin"/>
      <right style="thin"/>
      <top style="thin"/>
      <bottom>
        <color indexed="63"/>
      </bottom>
    </border>
    <border>
      <left style="thin"/>
      <right style="medium"/>
      <top style="thin"/>
      <bottom>
        <color indexed="63"/>
      </bottom>
    </border>
    <border>
      <left style="medium"/>
      <right>
        <color indexed="63"/>
      </right>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color indexed="63"/>
      </top>
      <bottom style="thin"/>
    </border>
    <border>
      <left style="thin"/>
      <right style="medium"/>
      <top>
        <color indexed="63"/>
      </top>
      <bottom style="thin"/>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style="thin"/>
      <bottom style="thin"/>
    </border>
    <border>
      <left style="thin"/>
      <right style="medium"/>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7">
    <xf numFmtId="0" fontId="0" fillId="0" borderId="0" xfId="0" applyAlignment="1">
      <alignment/>
    </xf>
    <xf numFmtId="0" fontId="0" fillId="0" borderId="0" xfId="0" applyFont="1" applyFill="1" applyBorder="1" applyAlignment="1">
      <alignment/>
    </xf>
    <xf numFmtId="0" fontId="0" fillId="0" borderId="0" xfId="0" applyFont="1" applyFill="1" applyAlignment="1">
      <alignment/>
    </xf>
    <xf numFmtId="0" fontId="0" fillId="0" borderId="0" xfId="0" applyFont="1" applyFill="1" applyAlignment="1">
      <alignment vertical="center"/>
    </xf>
    <xf numFmtId="0" fontId="3" fillId="0" borderId="1" xfId="0" applyFont="1" applyFill="1" applyBorder="1" applyAlignment="1">
      <alignment vertical="top"/>
    </xf>
    <xf numFmtId="3" fontId="4" fillId="0" borderId="2" xfId="0" applyNumberFormat="1" applyFont="1" applyFill="1" applyBorder="1" applyAlignment="1">
      <alignment horizontal="center" wrapText="1"/>
    </xf>
    <xf numFmtId="3" fontId="4" fillId="0" borderId="3" xfId="0" applyNumberFormat="1" applyFont="1" applyFill="1" applyBorder="1" applyAlignment="1">
      <alignment horizontal="center" wrapText="1"/>
    </xf>
    <xf numFmtId="3" fontId="5" fillId="0" borderId="4" xfId="0" applyNumberFormat="1" applyFont="1" applyFill="1" applyBorder="1" applyAlignment="1">
      <alignment horizontal="center" wrapText="1"/>
    </xf>
    <xf numFmtId="3" fontId="5" fillId="0" borderId="5" xfId="0" applyNumberFormat="1" applyFont="1" applyFill="1" applyBorder="1" applyAlignment="1">
      <alignment horizontal="center" wrapText="1"/>
    </xf>
    <xf numFmtId="3" fontId="4" fillId="0" borderId="0" xfId="0" applyNumberFormat="1" applyFont="1" applyFill="1" applyBorder="1" applyAlignment="1">
      <alignment horizontal="center" wrapText="1"/>
    </xf>
    <xf numFmtId="0" fontId="3" fillId="0" borderId="6" xfId="0" applyFont="1" applyFill="1" applyBorder="1" applyAlignment="1">
      <alignment wrapText="1"/>
    </xf>
    <xf numFmtId="0" fontId="4" fillId="0" borderId="7" xfId="0" applyFont="1" applyFill="1" applyBorder="1" applyAlignment="1">
      <alignment horizontal="right" wrapText="1"/>
    </xf>
    <xf numFmtId="0" fontId="6" fillId="0" borderId="8" xfId="0" applyFont="1" applyFill="1" applyBorder="1" applyAlignment="1">
      <alignment horizontal="center"/>
    </xf>
    <xf numFmtId="0" fontId="0" fillId="0" borderId="8" xfId="0" applyFont="1" applyFill="1" applyBorder="1" applyAlignment="1">
      <alignment/>
    </xf>
    <xf numFmtId="0" fontId="4" fillId="0" borderId="7" xfId="0" applyFont="1" applyFill="1" applyBorder="1" applyAlignment="1">
      <alignment/>
    </xf>
    <xf numFmtId="0" fontId="4" fillId="0" borderId="9" xfId="0" applyFont="1" applyFill="1" applyBorder="1" applyAlignment="1">
      <alignment/>
    </xf>
    <xf numFmtId="0" fontId="3" fillId="0" borderId="10" xfId="0" applyFont="1" applyFill="1" applyBorder="1" applyAlignment="1">
      <alignment wrapText="1"/>
    </xf>
    <xf numFmtId="3" fontId="4" fillId="0" borderId="11" xfId="0" applyNumberFormat="1" applyFont="1" applyFill="1" applyBorder="1" applyAlignment="1">
      <alignment wrapText="1"/>
    </xf>
    <xf numFmtId="3" fontId="4" fillId="0" borderId="8" xfId="0" applyNumberFormat="1" applyFont="1" applyFill="1" applyBorder="1" applyAlignment="1">
      <alignment wrapText="1"/>
    </xf>
    <xf numFmtId="3" fontId="4" fillId="0" borderId="12" xfId="0" applyNumberFormat="1" applyFont="1" applyFill="1" applyBorder="1" applyAlignment="1">
      <alignment wrapText="1"/>
    </xf>
    <xf numFmtId="3" fontId="6" fillId="0" borderId="11" xfId="0" applyNumberFormat="1" applyFont="1" applyFill="1" applyBorder="1" applyAlignment="1">
      <alignment wrapText="1"/>
    </xf>
    <xf numFmtId="3" fontId="6" fillId="0" borderId="8" xfId="0" applyNumberFormat="1" applyFont="1" applyFill="1" applyBorder="1" applyAlignment="1">
      <alignment wrapText="1"/>
    </xf>
    <xf numFmtId="3" fontId="4" fillId="0" borderId="9" xfId="0" applyNumberFormat="1" applyFont="1" applyFill="1" applyBorder="1" applyAlignment="1">
      <alignment wrapText="1"/>
    </xf>
    <xf numFmtId="3" fontId="4" fillId="0" borderId="0" xfId="0" applyNumberFormat="1" applyFont="1" applyFill="1" applyAlignment="1">
      <alignment/>
    </xf>
    <xf numFmtId="3" fontId="0" fillId="0" borderId="0" xfId="0" applyNumberFormat="1" applyFont="1" applyFill="1" applyAlignment="1">
      <alignment/>
    </xf>
    <xf numFmtId="0" fontId="7" fillId="0" borderId="13" xfId="0" applyFont="1" applyFill="1" applyBorder="1" applyAlignment="1">
      <alignment wrapText="1"/>
    </xf>
    <xf numFmtId="3" fontId="4" fillId="0" borderId="14" xfId="0" applyNumberFormat="1" applyFont="1" applyFill="1" applyBorder="1" applyAlignment="1">
      <alignment wrapText="1"/>
    </xf>
    <xf numFmtId="3" fontId="4" fillId="0" borderId="15" xfId="0" applyNumberFormat="1" applyFont="1" applyFill="1" applyBorder="1" applyAlignment="1">
      <alignment wrapText="1"/>
    </xf>
    <xf numFmtId="3" fontId="4" fillId="0" borderId="16" xfId="0" applyNumberFormat="1" applyFont="1" applyFill="1" applyBorder="1" applyAlignment="1">
      <alignment wrapText="1"/>
    </xf>
    <xf numFmtId="3" fontId="6" fillId="0" borderId="14" xfId="0" applyNumberFormat="1" applyFont="1" applyFill="1" applyBorder="1" applyAlignment="1">
      <alignment wrapText="1"/>
    </xf>
    <xf numFmtId="3" fontId="6" fillId="0" borderId="15" xfId="0" applyNumberFormat="1" applyFont="1" applyFill="1" applyBorder="1" applyAlignment="1">
      <alignment wrapText="1"/>
    </xf>
    <xf numFmtId="3" fontId="4" fillId="0" borderId="17" xfId="0" applyNumberFormat="1" applyFont="1" applyFill="1" applyBorder="1" applyAlignment="1">
      <alignment wrapText="1"/>
    </xf>
    <xf numFmtId="3" fontId="4" fillId="0" borderId="7" xfId="0" applyNumberFormat="1" applyFont="1" applyFill="1" applyBorder="1" applyAlignment="1">
      <alignment wrapText="1"/>
    </xf>
    <xf numFmtId="3" fontId="6" fillId="0" borderId="18" xfId="0" applyNumberFormat="1" applyFont="1" applyFill="1" applyBorder="1" applyAlignment="1">
      <alignment wrapText="1"/>
    </xf>
    <xf numFmtId="3" fontId="6" fillId="0" borderId="19" xfId="0" applyNumberFormat="1" applyFont="1" applyFill="1" applyBorder="1" applyAlignment="1">
      <alignment wrapText="1"/>
    </xf>
    <xf numFmtId="3" fontId="4" fillId="0" borderId="20" xfId="0" applyNumberFormat="1" applyFont="1" applyFill="1" applyBorder="1" applyAlignment="1">
      <alignment wrapText="1"/>
    </xf>
    <xf numFmtId="3" fontId="0" fillId="0" borderId="7" xfId="0" applyNumberFormat="1" applyFont="1" applyFill="1" applyBorder="1" applyAlignment="1">
      <alignment/>
    </xf>
    <xf numFmtId="3" fontId="3" fillId="0" borderId="7" xfId="0" applyNumberFormat="1" applyFont="1" applyFill="1" applyBorder="1" applyAlignment="1">
      <alignment wrapText="1"/>
    </xf>
    <xf numFmtId="3" fontId="8" fillId="0" borderId="7" xfId="0" applyNumberFormat="1" applyFont="1" applyFill="1" applyBorder="1" applyAlignment="1">
      <alignment/>
    </xf>
    <xf numFmtId="3" fontId="4" fillId="0" borderId="21" xfId="0" applyNumberFormat="1" applyFont="1" applyFill="1" applyBorder="1" applyAlignment="1">
      <alignment/>
    </xf>
    <xf numFmtId="0" fontId="3" fillId="0" borderId="22" xfId="0" applyFont="1" applyFill="1" applyBorder="1" applyAlignment="1">
      <alignment/>
    </xf>
    <xf numFmtId="3" fontId="3" fillId="0" borderId="0" xfId="0" applyNumberFormat="1" applyFont="1" applyFill="1" applyBorder="1" applyAlignment="1">
      <alignment/>
    </xf>
    <xf numFmtId="0" fontId="4" fillId="0" borderId="0" xfId="0" applyFont="1" applyFill="1" applyBorder="1" applyAlignment="1">
      <alignment/>
    </xf>
    <xf numFmtId="3" fontId="4" fillId="0" borderId="0" xfId="0" applyNumberFormat="1" applyFont="1" applyFill="1" applyBorder="1" applyAlignment="1">
      <alignment horizontal="right"/>
    </xf>
    <xf numFmtId="3" fontId="9" fillId="0" borderId="23" xfId="0" applyNumberFormat="1" applyFont="1" applyFill="1" applyBorder="1" applyAlignment="1">
      <alignment/>
    </xf>
    <xf numFmtId="0" fontId="4" fillId="0" borderId="6" xfId="0" applyFont="1" applyFill="1" applyBorder="1" applyAlignment="1">
      <alignment wrapText="1"/>
    </xf>
    <xf numFmtId="3" fontId="4" fillId="0" borderId="7" xfId="0" applyNumberFormat="1" applyFont="1" applyFill="1" applyBorder="1" applyAlignment="1">
      <alignment/>
    </xf>
    <xf numFmtId="3" fontId="4" fillId="0" borderId="7" xfId="0" applyNumberFormat="1" applyFont="1" applyFill="1" applyBorder="1" applyAlignment="1">
      <alignment horizontal="right" wrapText="1"/>
    </xf>
    <xf numFmtId="3" fontId="9" fillId="0" borderId="21" xfId="0" applyNumberFormat="1" applyFont="1" applyFill="1" applyBorder="1" applyAlignment="1">
      <alignment/>
    </xf>
    <xf numFmtId="3" fontId="4" fillId="0" borderId="16" xfId="0" applyNumberFormat="1" applyFont="1" applyFill="1" applyBorder="1" applyAlignment="1">
      <alignment/>
    </xf>
    <xf numFmtId="0" fontId="10" fillId="0" borderId="6" xfId="0" applyFont="1" applyFill="1" applyBorder="1" applyAlignment="1">
      <alignment wrapText="1"/>
    </xf>
    <xf numFmtId="3" fontId="10" fillId="0" borderId="7" xfId="0" applyNumberFormat="1" applyFont="1" applyFill="1" applyBorder="1" applyAlignment="1">
      <alignment wrapText="1"/>
    </xf>
    <xf numFmtId="3" fontId="10" fillId="0" borderId="7" xfId="0" applyNumberFormat="1" applyFont="1" applyFill="1" applyBorder="1" applyAlignment="1">
      <alignment/>
    </xf>
    <xf numFmtId="3" fontId="0" fillId="0" borderId="7" xfId="0" applyNumberFormat="1" applyFont="1" applyFill="1" applyBorder="1" applyAlignment="1">
      <alignment/>
    </xf>
    <xf numFmtId="0" fontId="4" fillId="0" borderId="6" xfId="0" applyFont="1" applyFill="1" applyBorder="1" applyAlignment="1">
      <alignment/>
    </xf>
    <xf numFmtId="3" fontId="4" fillId="0" borderId="0" xfId="0" applyNumberFormat="1" applyFont="1" applyFill="1" applyBorder="1" applyAlignment="1">
      <alignment/>
    </xf>
    <xf numFmtId="3" fontId="4" fillId="0" borderId="7" xfId="0" applyNumberFormat="1" applyFont="1" applyFill="1" applyBorder="1" applyAlignment="1">
      <alignment horizontal="right"/>
    </xf>
    <xf numFmtId="0" fontId="4" fillId="0" borderId="21" xfId="0" applyFont="1" applyFill="1" applyBorder="1" applyAlignment="1">
      <alignment/>
    </xf>
    <xf numFmtId="0" fontId="4" fillId="0" borderId="0" xfId="0" applyFont="1" applyFill="1" applyAlignment="1">
      <alignment/>
    </xf>
    <xf numFmtId="0" fontId="10" fillId="0" borderId="24" xfId="0" applyFont="1" applyFill="1" applyBorder="1" applyAlignment="1">
      <alignment wrapText="1"/>
    </xf>
    <xf numFmtId="3" fontId="10" fillId="0" borderId="25" xfId="0" applyNumberFormat="1" applyFont="1" applyFill="1" applyBorder="1" applyAlignment="1">
      <alignment wrapText="1"/>
    </xf>
    <xf numFmtId="3" fontId="3" fillId="0" borderId="25" xfId="0" applyNumberFormat="1" applyFont="1" applyFill="1" applyBorder="1" applyAlignment="1">
      <alignment wrapText="1"/>
    </xf>
    <xf numFmtId="3" fontId="6" fillId="0" borderId="25" xfId="0" applyNumberFormat="1" applyFont="1" applyFill="1" applyBorder="1" applyAlignment="1">
      <alignment wrapText="1"/>
    </xf>
    <xf numFmtId="3" fontId="10" fillId="0" borderId="25" xfId="0" applyNumberFormat="1" applyFont="1" applyFill="1" applyBorder="1" applyAlignment="1">
      <alignment horizontal="right"/>
    </xf>
    <xf numFmtId="0" fontId="10" fillId="0" borderId="26" xfId="0" applyFont="1" applyFill="1" applyBorder="1" applyAlignment="1">
      <alignment/>
    </xf>
    <xf numFmtId="0" fontId="10" fillId="0" borderId="0" xfId="0" applyFont="1" applyFill="1" applyAlignment="1">
      <alignment/>
    </xf>
    <xf numFmtId="0" fontId="10" fillId="0" borderId="0" xfId="0" applyFont="1" applyFill="1" applyBorder="1" applyAlignment="1">
      <alignment wrapText="1"/>
    </xf>
    <xf numFmtId="3" fontId="10" fillId="0" borderId="0" xfId="0" applyNumberFormat="1" applyFont="1" applyFill="1" applyBorder="1" applyAlignment="1">
      <alignment wrapText="1"/>
    </xf>
    <xf numFmtId="3" fontId="3" fillId="0" borderId="0" xfId="0" applyNumberFormat="1" applyFont="1" applyFill="1" applyBorder="1" applyAlignment="1">
      <alignment wrapText="1"/>
    </xf>
    <xf numFmtId="3" fontId="6" fillId="0" borderId="0" xfId="0" applyNumberFormat="1" applyFont="1" applyFill="1" applyBorder="1" applyAlignment="1">
      <alignment wrapText="1"/>
    </xf>
    <xf numFmtId="3" fontId="10" fillId="0" borderId="0" xfId="0" applyNumberFormat="1" applyFont="1" applyFill="1" applyBorder="1" applyAlignment="1">
      <alignment horizontal="right"/>
    </xf>
    <xf numFmtId="0" fontId="10" fillId="0" borderId="0" xfId="0" applyFont="1" applyFill="1" applyBorder="1" applyAlignment="1">
      <alignment/>
    </xf>
    <xf numFmtId="0" fontId="8" fillId="0" borderId="0" xfId="0" applyFont="1" applyFill="1" applyAlignment="1">
      <alignment/>
    </xf>
    <xf numFmtId="0" fontId="0" fillId="0" borderId="0" xfId="0" applyFont="1" applyBorder="1" applyAlignment="1">
      <alignment/>
    </xf>
    <xf numFmtId="0" fontId="0" fillId="0" borderId="0" xfId="0" applyFont="1" applyAlignment="1">
      <alignment/>
    </xf>
    <xf numFmtId="164" fontId="6" fillId="0" borderId="0" xfId="0" applyNumberFormat="1" applyFont="1" applyFill="1" applyBorder="1" applyAlignment="1">
      <alignment horizontal="right"/>
    </xf>
    <xf numFmtId="165" fontId="8" fillId="0" borderId="0" xfId="0" applyNumberFormat="1" applyFont="1" applyFill="1" applyBorder="1" applyAlignment="1">
      <alignment horizontal="right"/>
    </xf>
    <xf numFmtId="0" fontId="0" fillId="0" borderId="0" xfId="0" applyFont="1" applyFill="1" applyAlignment="1">
      <alignment horizontal="center"/>
    </xf>
    <xf numFmtId="0" fontId="1" fillId="0" borderId="0" xfId="0" applyFont="1" applyFill="1" applyAlignment="1">
      <alignment horizontal="center"/>
    </xf>
    <xf numFmtId="0" fontId="2" fillId="0" borderId="0" xfId="0" applyFont="1" applyFill="1" applyAlignment="1">
      <alignment horizontal="center"/>
    </xf>
    <xf numFmtId="0" fontId="1" fillId="0" borderId="0" xfId="0" applyFont="1" applyFill="1" applyAlignment="1">
      <alignment horizontal="center" vertical="center"/>
    </xf>
    <xf numFmtId="0" fontId="11" fillId="0" borderId="0" xfId="0" applyFont="1" applyFill="1" applyBorder="1" applyAlignment="1">
      <alignment horizontal="center" wrapText="1"/>
    </xf>
    <xf numFmtId="0" fontId="4" fillId="0" borderId="0" xfId="0" applyFont="1" applyFill="1" applyBorder="1" applyAlignment="1">
      <alignment wrapText="1"/>
    </xf>
    <xf numFmtId="0" fontId="0" fillId="0" borderId="0" xfId="0" applyFont="1" applyFill="1" applyAlignment="1">
      <alignment wrapText="1"/>
    </xf>
    <xf numFmtId="49" fontId="11" fillId="0" borderId="0" xfId="0" applyNumberFormat="1" applyFont="1" applyFill="1" applyAlignment="1">
      <alignment horizontal="left"/>
    </xf>
    <xf numFmtId="0" fontId="8" fillId="0" borderId="0" xfId="0" applyFont="1" applyFill="1" applyAlignment="1">
      <alignment horizontal="left" wrapText="1"/>
    </xf>
    <xf numFmtId="0" fontId="4" fillId="0" borderId="0" xfId="0" applyFont="1" applyFill="1" applyBorder="1" applyAlignment="1">
      <alignment horizontal="justify"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47</xdr:row>
      <xdr:rowOff>0</xdr:rowOff>
    </xdr:from>
    <xdr:to>
      <xdr:col>0</xdr:col>
      <xdr:colOff>1038225</xdr:colOff>
      <xdr:row>47</xdr:row>
      <xdr:rowOff>400050</xdr:rowOff>
    </xdr:to>
    <xdr:pic>
      <xdr:nvPicPr>
        <xdr:cNvPr id="1" name="Picture 1"/>
        <xdr:cNvPicPr preferRelativeResize="1">
          <a:picLocks noChangeAspect="1"/>
        </xdr:cNvPicPr>
      </xdr:nvPicPr>
      <xdr:blipFill>
        <a:blip r:embed="rId1"/>
        <a:stretch>
          <a:fillRect/>
        </a:stretch>
      </xdr:blipFill>
      <xdr:spPr>
        <a:xfrm>
          <a:off x="104775" y="20450175"/>
          <a:ext cx="933450" cy="400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48"/>
  <sheetViews>
    <sheetView tabSelected="1" workbookViewId="0" topLeftCell="A1">
      <selection activeCell="J3" sqref="J3"/>
    </sheetView>
  </sheetViews>
  <sheetFormatPr defaultColWidth="11.421875" defaultRowHeight="12.75"/>
  <cols>
    <col min="1" max="1" width="24.57421875" style="2" customWidth="1"/>
    <col min="2" max="2" width="10.140625" style="2" customWidth="1"/>
    <col min="3" max="3" width="10.00390625" style="2" customWidth="1"/>
    <col min="4" max="4" width="10.140625" style="2" customWidth="1"/>
    <col min="5" max="5" width="9.421875" style="1" customWidth="1"/>
    <col min="6" max="6" width="6.00390625" style="1" customWidth="1"/>
    <col min="7" max="7" width="6.57421875" style="1" customWidth="1"/>
    <col min="8" max="8" width="7.57421875" style="1" customWidth="1"/>
    <col min="9" max="9" width="8.00390625" style="1" customWidth="1"/>
    <col min="10" max="10" width="11.421875" style="1" customWidth="1"/>
    <col min="11" max="16384" width="11.421875" style="2" customWidth="1"/>
  </cols>
  <sheetData>
    <row r="1" spans="1:9" ht="12.75">
      <c r="A1" s="77" t="s">
        <v>0</v>
      </c>
      <c r="B1" s="77"/>
      <c r="C1" s="77"/>
      <c r="D1" s="77"/>
      <c r="E1" s="77"/>
      <c r="F1" s="77"/>
      <c r="G1" s="77"/>
      <c r="H1" s="77"/>
      <c r="I1" s="77"/>
    </row>
    <row r="2" spans="1:9" ht="29.25" customHeight="1">
      <c r="A2" s="78" t="s">
        <v>52</v>
      </c>
      <c r="B2" s="78"/>
      <c r="C2" s="78"/>
      <c r="D2" s="78"/>
      <c r="E2" s="78"/>
      <c r="F2" s="78"/>
      <c r="G2" s="78"/>
      <c r="H2" s="78"/>
      <c r="I2" s="78"/>
    </row>
    <row r="3" spans="1:9" ht="15.75">
      <c r="A3" s="78" t="s">
        <v>1</v>
      </c>
      <c r="B3" s="78"/>
      <c r="C3" s="78"/>
      <c r="D3" s="78"/>
      <c r="E3" s="78"/>
      <c r="F3" s="78"/>
      <c r="G3" s="78"/>
      <c r="H3" s="78"/>
      <c r="I3" s="78"/>
    </row>
    <row r="5" spans="1:10" ht="18">
      <c r="A5" s="79" t="s">
        <v>2</v>
      </c>
      <c r="B5" s="79"/>
      <c r="C5" s="79"/>
      <c r="D5" s="79"/>
      <c r="E5" s="79"/>
      <c r="F5" s="79"/>
      <c r="G5" s="79"/>
      <c r="H5" s="79"/>
      <c r="I5" s="79"/>
      <c r="J5" s="2"/>
    </row>
    <row r="6" spans="1:10" ht="24.75" customHeight="1">
      <c r="A6" s="78" t="s">
        <v>53</v>
      </c>
      <c r="B6" s="78"/>
      <c r="C6" s="78"/>
      <c r="D6" s="78"/>
      <c r="E6" s="78"/>
      <c r="F6" s="78"/>
      <c r="G6" s="78"/>
      <c r="H6" s="78"/>
      <c r="I6" s="78"/>
      <c r="J6" s="2"/>
    </row>
    <row r="7" spans="1:256" s="3" customFormat="1" ht="39.75" customHeight="1" thickBot="1">
      <c r="A7" s="80" t="s">
        <v>3</v>
      </c>
      <c r="B7" s="80"/>
      <c r="C7" s="80"/>
      <c r="D7" s="80"/>
      <c r="E7" s="80"/>
      <c r="F7" s="80"/>
      <c r="G7" s="80"/>
      <c r="H7" s="80"/>
      <c r="I7" s="80"/>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row>
    <row r="8" spans="1:10" ht="62.25" customHeight="1">
      <c r="A8" s="4" t="s">
        <v>4</v>
      </c>
      <c r="B8" s="5" t="s">
        <v>5</v>
      </c>
      <c r="C8" s="5" t="s">
        <v>6</v>
      </c>
      <c r="D8" s="6" t="s">
        <v>7</v>
      </c>
      <c r="E8" s="6" t="s">
        <v>8</v>
      </c>
      <c r="F8" s="7" t="s">
        <v>9</v>
      </c>
      <c r="G8" s="7" t="s">
        <v>10</v>
      </c>
      <c r="H8" s="7" t="s">
        <v>11</v>
      </c>
      <c r="I8" s="8" t="s">
        <v>11</v>
      </c>
      <c r="J8" s="9"/>
    </row>
    <row r="9" spans="1:10" ht="16.5">
      <c r="A9" s="10" t="s">
        <v>12</v>
      </c>
      <c r="B9" s="11" t="s">
        <v>13</v>
      </c>
      <c r="C9" s="11" t="s">
        <v>13</v>
      </c>
      <c r="D9" s="11" t="s">
        <v>13</v>
      </c>
      <c r="E9" s="11" t="s">
        <v>13</v>
      </c>
      <c r="F9" s="12" t="s">
        <v>14</v>
      </c>
      <c r="G9" s="13" t="s">
        <v>14</v>
      </c>
      <c r="H9" s="14">
        <v>2005</v>
      </c>
      <c r="I9" s="15">
        <v>2006</v>
      </c>
      <c r="J9" s="2"/>
    </row>
    <row r="10" spans="1:12" ht="16.5" customHeight="1">
      <c r="A10" s="16" t="s">
        <v>15</v>
      </c>
      <c r="B10" s="17">
        <v>910000</v>
      </c>
      <c r="C10" s="17">
        <f>B10/2</f>
        <v>455000</v>
      </c>
      <c r="D10" s="18">
        <v>493397</v>
      </c>
      <c r="E10" s="19">
        <f>491772-39832</f>
        <v>451940</v>
      </c>
      <c r="F10" s="20">
        <f aca="true" t="shared" si="0" ref="F10:F15">(100/C10*D10)-100</f>
        <v>8.438901098901098</v>
      </c>
      <c r="G10" s="21">
        <f aca="true" t="shared" si="1" ref="G10:G15">100-(100/D10*E10)</f>
        <v>8.4023615871195</v>
      </c>
      <c r="H10" s="17">
        <v>10091</v>
      </c>
      <c r="I10" s="22">
        <v>11298</v>
      </c>
      <c r="J10" s="23"/>
      <c r="K10" s="24"/>
      <c r="L10" s="24"/>
    </row>
    <row r="11" spans="1:11" ht="16.5" customHeight="1">
      <c r="A11" s="25" t="s">
        <v>16</v>
      </c>
      <c r="B11" s="26"/>
      <c r="C11" s="26">
        <f>500000/12*6</f>
        <v>250000</v>
      </c>
      <c r="D11" s="27">
        <v>260120</v>
      </c>
      <c r="E11" s="28">
        <f>39832*6</f>
        <v>238992</v>
      </c>
      <c r="F11" s="29">
        <v>4</v>
      </c>
      <c r="G11" s="30">
        <f t="shared" si="1"/>
        <v>8.122405043825921</v>
      </c>
      <c r="H11" s="26"/>
      <c r="I11" s="31"/>
      <c r="J11" s="23"/>
      <c r="K11" s="24"/>
    </row>
    <row r="12" spans="1:12" ht="16.5" customHeight="1">
      <c r="A12" s="10" t="s">
        <v>17</v>
      </c>
      <c r="B12" s="32">
        <f>180000</f>
        <v>180000</v>
      </c>
      <c r="C12" s="32">
        <f>B12/2</f>
        <v>90000</v>
      </c>
      <c r="D12" s="32">
        <v>69907</v>
      </c>
      <c r="E12" s="19">
        <v>74505</v>
      </c>
      <c r="F12" s="33">
        <f t="shared" si="0"/>
        <v>-22.325555555555553</v>
      </c>
      <c r="G12" s="34">
        <f t="shared" si="1"/>
        <v>-6.577309854521005</v>
      </c>
      <c r="H12" s="17">
        <v>3611</v>
      </c>
      <c r="I12" s="22">
        <v>3158</v>
      </c>
      <c r="J12" s="23"/>
      <c r="K12" s="24"/>
      <c r="L12" s="24"/>
    </row>
    <row r="13" spans="1:12" ht="16.5" customHeight="1">
      <c r="A13" s="10" t="s">
        <v>18</v>
      </c>
      <c r="B13" s="32">
        <v>448000</v>
      </c>
      <c r="C13" s="32">
        <f>B13/2</f>
        <v>224000</v>
      </c>
      <c r="D13" s="32">
        <v>215251</v>
      </c>
      <c r="E13" s="35">
        <v>274290</v>
      </c>
      <c r="F13" s="20">
        <f t="shared" si="0"/>
        <v>-3.905803571428578</v>
      </c>
      <c r="G13" s="21">
        <f t="shared" si="1"/>
        <v>-27.427979428667</v>
      </c>
      <c r="H13" s="26">
        <f>1922+77</f>
        <v>1999</v>
      </c>
      <c r="I13" s="31">
        <v>1168</v>
      </c>
      <c r="J13" s="23"/>
      <c r="K13" s="24"/>
      <c r="L13" s="24"/>
    </row>
    <row r="14" spans="1:11" ht="16.5" customHeight="1">
      <c r="A14" s="10" t="s">
        <v>19</v>
      </c>
      <c r="B14" s="32">
        <v>270400</v>
      </c>
      <c r="C14" s="32">
        <f>B14/2</f>
        <v>135200</v>
      </c>
      <c r="D14" s="36">
        <v>135190</v>
      </c>
      <c r="E14" s="32">
        <f>66865*2</f>
        <v>133730</v>
      </c>
      <c r="F14" s="20">
        <f t="shared" si="0"/>
        <v>-0.00739644970414588</v>
      </c>
      <c r="G14" s="21">
        <f t="shared" si="1"/>
        <v>1.0799615356165333</v>
      </c>
      <c r="H14" s="17">
        <v>2735</v>
      </c>
      <c r="I14" s="22">
        <v>2709</v>
      </c>
      <c r="J14" s="23"/>
      <c r="K14" s="24"/>
    </row>
    <row r="15" spans="1:12" ht="20.25" customHeight="1">
      <c r="A15" s="10" t="s">
        <v>20</v>
      </c>
      <c r="B15" s="37">
        <f>SUM(B10:B14)</f>
        <v>1808400</v>
      </c>
      <c r="C15" s="37">
        <f>B15/2</f>
        <v>904200</v>
      </c>
      <c r="D15" s="37">
        <f>D10+D12+D13+D14</f>
        <v>913745</v>
      </c>
      <c r="E15" s="37">
        <f>E10+E12+E13+E14</f>
        <v>934465</v>
      </c>
      <c r="F15" s="20">
        <f t="shared" si="0"/>
        <v>1.055629285556293</v>
      </c>
      <c r="G15" s="21">
        <f t="shared" si="1"/>
        <v>-2.2675910675297786</v>
      </c>
      <c r="H15" s="38"/>
      <c r="I15" s="39"/>
      <c r="J15" s="23"/>
      <c r="K15" s="24"/>
      <c r="L15" s="24"/>
    </row>
    <row r="16" spans="1:11" ht="37.5" customHeight="1">
      <c r="A16" s="40" t="s">
        <v>21</v>
      </c>
      <c r="B16" s="41"/>
      <c r="C16" s="41"/>
      <c r="D16" s="42"/>
      <c r="E16" s="41"/>
      <c r="F16" s="20"/>
      <c r="G16" s="20"/>
      <c r="H16" s="43"/>
      <c r="I16" s="44"/>
      <c r="J16" s="23"/>
      <c r="K16" s="24"/>
    </row>
    <row r="17" spans="1:11" ht="16.5" customHeight="1">
      <c r="A17" s="45" t="s">
        <v>22</v>
      </c>
      <c r="B17" s="46">
        <v>1344000</v>
      </c>
      <c r="C17" s="46">
        <f aca="true" t="shared" si="2" ref="C17:C22">B17/2</f>
        <v>672000</v>
      </c>
      <c r="D17" s="46">
        <v>671000</v>
      </c>
      <c r="E17" s="46">
        <f>440000+205188</f>
        <v>645188</v>
      </c>
      <c r="F17" s="20">
        <f aca="true" t="shared" si="3" ref="F17:G30">(100/C17*D17)-100</f>
        <v>-0.1488095238095184</v>
      </c>
      <c r="G17" s="20">
        <f t="shared" si="3"/>
        <v>-3.8467958271236995</v>
      </c>
      <c r="H17" s="47"/>
      <c r="I17" s="48"/>
      <c r="J17" s="23"/>
      <c r="K17" s="24"/>
    </row>
    <row r="18" spans="1:11" ht="16.5" customHeight="1">
      <c r="A18" s="45" t="s">
        <v>23</v>
      </c>
      <c r="B18" s="32">
        <v>244900</v>
      </c>
      <c r="C18" s="46">
        <f t="shared" si="2"/>
        <v>122450</v>
      </c>
      <c r="D18" s="46">
        <v>124302</v>
      </c>
      <c r="E18" s="46">
        <v>119687</v>
      </c>
      <c r="F18" s="20">
        <f t="shared" si="3"/>
        <v>1.51245406288281</v>
      </c>
      <c r="G18" s="20">
        <f t="shared" si="3"/>
        <v>-3.7127318949011254</v>
      </c>
      <c r="H18" s="47"/>
      <c r="I18" s="48"/>
      <c r="J18" s="23"/>
      <c r="K18" s="24"/>
    </row>
    <row r="19" spans="1:11" ht="16.5" customHeight="1">
      <c r="A19" s="45" t="s">
        <v>24</v>
      </c>
      <c r="B19" s="32">
        <v>792600</v>
      </c>
      <c r="C19" s="46">
        <f t="shared" si="2"/>
        <v>396300</v>
      </c>
      <c r="D19" s="46">
        <f>199241+153000</f>
        <v>352241</v>
      </c>
      <c r="E19" s="46">
        <v>198316</v>
      </c>
      <c r="F19" s="20">
        <f t="shared" si="3"/>
        <v>-11.117587686096385</v>
      </c>
      <c r="G19" s="20">
        <f t="shared" si="3"/>
        <v>-43.69877441865086</v>
      </c>
      <c r="H19" s="47"/>
      <c r="I19" s="48"/>
      <c r="J19" s="23"/>
      <c r="K19" s="24"/>
    </row>
    <row r="20" spans="1:11" ht="16.5" customHeight="1">
      <c r="A20" s="45" t="s">
        <v>25</v>
      </c>
      <c r="B20" s="32">
        <v>600</v>
      </c>
      <c r="C20" s="46">
        <f t="shared" si="2"/>
        <v>300</v>
      </c>
      <c r="D20" s="46">
        <v>150</v>
      </c>
      <c r="E20" s="46">
        <v>300</v>
      </c>
      <c r="F20" s="20">
        <f t="shared" si="3"/>
        <v>-50</v>
      </c>
      <c r="G20" s="20">
        <f t="shared" si="3"/>
        <v>100</v>
      </c>
      <c r="H20" s="47"/>
      <c r="I20" s="48"/>
      <c r="J20" s="23"/>
      <c r="K20" s="24"/>
    </row>
    <row r="21" spans="1:11" ht="16.5" customHeight="1">
      <c r="A21" s="45" t="s">
        <v>26</v>
      </c>
      <c r="B21" s="32">
        <v>199000</v>
      </c>
      <c r="C21" s="46">
        <f t="shared" si="2"/>
        <v>99500</v>
      </c>
      <c r="D21" s="46">
        <v>99500</v>
      </c>
      <c r="E21" s="49">
        <v>95000</v>
      </c>
      <c r="F21" s="20">
        <f t="shared" si="3"/>
        <v>0</v>
      </c>
      <c r="G21" s="20">
        <f t="shared" si="3"/>
        <v>-4.522613065326624</v>
      </c>
      <c r="H21" s="47"/>
      <c r="I21" s="48"/>
      <c r="J21" s="23"/>
      <c r="K21" s="24"/>
    </row>
    <row r="22" spans="1:11" ht="30" customHeight="1">
      <c r="A22" s="50" t="s">
        <v>27</v>
      </c>
      <c r="B22" s="51">
        <f>SUM(B17:B21)</f>
        <v>2581100</v>
      </c>
      <c r="C22" s="46">
        <f t="shared" si="2"/>
        <v>1290550</v>
      </c>
      <c r="D22" s="52">
        <f>SUM(D17:D21)</f>
        <v>1247193</v>
      </c>
      <c r="E22" s="52">
        <f>SUM(E17:E21)</f>
        <v>1058491</v>
      </c>
      <c r="F22" s="20">
        <f t="shared" si="3"/>
        <v>-3.359575374840176</v>
      </c>
      <c r="G22" s="20">
        <f t="shared" si="3"/>
        <v>-15.130136233926905</v>
      </c>
      <c r="H22" s="53"/>
      <c r="I22" s="39"/>
      <c r="J22" s="23"/>
      <c r="K22" s="24"/>
    </row>
    <row r="23" spans="1:11" ht="30" customHeight="1">
      <c r="A23" s="50" t="s">
        <v>28</v>
      </c>
      <c r="B23" s="51">
        <f>B15-B22</f>
        <v>-772700</v>
      </c>
      <c r="C23" s="51">
        <f>C15-C22</f>
        <v>-386350</v>
      </c>
      <c r="D23" s="51">
        <f>D15-D22</f>
        <v>-333448</v>
      </c>
      <c r="E23" s="51">
        <f>E15-E22</f>
        <v>-124026</v>
      </c>
      <c r="F23" s="20">
        <f t="shared" si="3"/>
        <v>-13.692765627022126</v>
      </c>
      <c r="G23" s="20">
        <f t="shared" si="3"/>
        <v>-62.8049950816919</v>
      </c>
      <c r="H23" s="53"/>
      <c r="I23" s="39"/>
      <c r="J23" s="23"/>
      <c r="K23" s="24"/>
    </row>
    <row r="24" spans="1:10" ht="16.5" customHeight="1">
      <c r="A24" s="54" t="s">
        <v>29</v>
      </c>
      <c r="B24" s="14"/>
      <c r="C24" s="14"/>
      <c r="D24" s="46"/>
      <c r="E24" s="55"/>
      <c r="F24" s="20"/>
      <c r="G24" s="20"/>
      <c r="H24" s="56"/>
      <c r="I24" s="57"/>
      <c r="J24" s="2"/>
    </row>
    <row r="25" spans="1:10" ht="16.5" customHeight="1">
      <c r="A25" s="54" t="s">
        <v>30</v>
      </c>
      <c r="B25" s="46">
        <v>-78000</v>
      </c>
      <c r="C25" s="46">
        <f>B25/2</f>
        <v>-39000</v>
      </c>
      <c r="D25" s="38">
        <f>C25</f>
        <v>-39000</v>
      </c>
      <c r="E25" s="38">
        <v>-45675</v>
      </c>
      <c r="F25" s="20">
        <f t="shared" si="3"/>
        <v>0</v>
      </c>
      <c r="G25" s="20">
        <f t="shared" si="3"/>
        <v>17.115384615384613</v>
      </c>
      <c r="H25" s="56"/>
      <c r="I25" s="57"/>
      <c r="J25" s="2"/>
    </row>
    <row r="26" spans="1:10" ht="30" customHeight="1">
      <c r="A26" s="50" t="s">
        <v>31</v>
      </c>
      <c r="B26" s="51">
        <f>SUM(B24:B25)</f>
        <v>-78000</v>
      </c>
      <c r="C26" s="51">
        <f>SUM(C24:C25)</f>
        <v>-39000</v>
      </c>
      <c r="D26" s="51">
        <f>D25</f>
        <v>-39000</v>
      </c>
      <c r="E26" s="51">
        <f>E24+E25</f>
        <v>-45675</v>
      </c>
      <c r="F26" s="20">
        <f t="shared" si="3"/>
        <v>0</v>
      </c>
      <c r="G26" s="20">
        <f t="shared" si="3"/>
        <v>17.115384615384613</v>
      </c>
      <c r="H26" s="53"/>
      <c r="I26" s="39"/>
      <c r="J26" s="23"/>
    </row>
    <row r="27" spans="1:10" ht="30" customHeight="1">
      <c r="A27" s="50" t="s">
        <v>32</v>
      </c>
      <c r="B27" s="51">
        <f>B23+B26</f>
        <v>-850700</v>
      </c>
      <c r="C27" s="51">
        <f>B27/2</f>
        <v>-425350</v>
      </c>
      <c r="D27" s="51">
        <f>D23+D26</f>
        <v>-372448</v>
      </c>
      <c r="E27" s="51">
        <f>E23+E26</f>
        <v>-169701</v>
      </c>
      <c r="F27" s="20">
        <f t="shared" si="3"/>
        <v>-12.437286940166913</v>
      </c>
      <c r="G27" s="20">
        <f t="shared" si="3"/>
        <v>-54.43632399690695</v>
      </c>
      <c r="H27" s="53"/>
      <c r="I27" s="39"/>
      <c r="J27" s="23"/>
    </row>
    <row r="28" spans="1:252" ht="16.5" customHeight="1">
      <c r="A28" s="54" t="s">
        <v>33</v>
      </c>
      <c r="B28" s="32">
        <v>199000</v>
      </c>
      <c r="C28" s="32">
        <f>B28/2</f>
        <v>99500</v>
      </c>
      <c r="D28" s="32">
        <f>C28</f>
        <v>99500</v>
      </c>
      <c r="E28" s="49">
        <v>95000</v>
      </c>
      <c r="F28" s="20">
        <f t="shared" si="3"/>
        <v>0</v>
      </c>
      <c r="G28" s="20">
        <f t="shared" si="3"/>
        <v>-4.522613065326624</v>
      </c>
      <c r="H28" s="56"/>
      <c r="I28" s="57"/>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58"/>
      <c r="CO28" s="58"/>
      <c r="CP28" s="58"/>
      <c r="CQ28" s="58"/>
      <c r="CR28" s="58"/>
      <c r="CS28" s="58"/>
      <c r="CT28" s="58"/>
      <c r="CU28" s="58"/>
      <c r="CV28" s="58"/>
      <c r="CW28" s="58"/>
      <c r="CX28" s="58"/>
      <c r="CY28" s="58"/>
      <c r="CZ28" s="58"/>
      <c r="DA28" s="58"/>
      <c r="DB28" s="58"/>
      <c r="DC28" s="58"/>
      <c r="DD28" s="58"/>
      <c r="DE28" s="58"/>
      <c r="DF28" s="58"/>
      <c r="DG28" s="58"/>
      <c r="DH28" s="58"/>
      <c r="DI28" s="58"/>
      <c r="DJ28" s="58"/>
      <c r="DK28" s="58"/>
      <c r="DL28" s="58"/>
      <c r="DM28" s="58"/>
      <c r="DN28" s="58"/>
      <c r="DO28" s="58"/>
      <c r="DP28" s="58"/>
      <c r="DQ28" s="58"/>
      <c r="DR28" s="58"/>
      <c r="DS28" s="58"/>
      <c r="DT28" s="58"/>
      <c r="DU28" s="58"/>
      <c r="DV28" s="58"/>
      <c r="DW28" s="58"/>
      <c r="DX28" s="58"/>
      <c r="DY28" s="58"/>
      <c r="DZ28" s="58"/>
      <c r="EA28" s="58"/>
      <c r="EB28" s="58"/>
      <c r="EC28" s="58"/>
      <c r="ED28" s="58"/>
      <c r="EE28" s="58"/>
      <c r="EF28" s="58"/>
      <c r="EG28" s="58"/>
      <c r="EH28" s="58"/>
      <c r="EI28" s="58"/>
      <c r="EJ28" s="58"/>
      <c r="EK28" s="58"/>
      <c r="EL28" s="58"/>
      <c r="EM28" s="58"/>
      <c r="EN28" s="58"/>
      <c r="EO28" s="58"/>
      <c r="EP28" s="58"/>
      <c r="EQ28" s="58"/>
      <c r="ER28" s="58"/>
      <c r="ES28" s="58"/>
      <c r="ET28" s="58"/>
      <c r="EU28" s="58"/>
      <c r="EV28" s="58"/>
      <c r="EW28" s="58"/>
      <c r="EX28" s="58"/>
      <c r="EY28" s="58"/>
      <c r="EZ28" s="58"/>
      <c r="FA28" s="58"/>
      <c r="FB28" s="58"/>
      <c r="FC28" s="58"/>
      <c r="FD28" s="58"/>
      <c r="FE28" s="58"/>
      <c r="FF28" s="58"/>
      <c r="FG28" s="58"/>
      <c r="FH28" s="58"/>
      <c r="FI28" s="58"/>
      <c r="FJ28" s="58"/>
      <c r="FK28" s="58"/>
      <c r="FL28" s="58"/>
      <c r="FM28" s="58"/>
      <c r="FN28" s="58"/>
      <c r="FO28" s="58"/>
      <c r="FP28" s="58"/>
      <c r="FQ28" s="58"/>
      <c r="FR28" s="58"/>
      <c r="FS28" s="58"/>
      <c r="FT28" s="58"/>
      <c r="FU28" s="58"/>
      <c r="FV28" s="58"/>
      <c r="FW28" s="58"/>
      <c r="FX28" s="58"/>
      <c r="FY28" s="58"/>
      <c r="FZ28" s="58"/>
      <c r="GA28" s="58"/>
      <c r="GB28" s="58"/>
      <c r="GC28" s="58"/>
      <c r="GD28" s="58"/>
      <c r="GE28" s="58"/>
      <c r="GF28" s="58"/>
      <c r="GG28" s="58"/>
      <c r="GH28" s="58"/>
      <c r="GI28" s="58"/>
      <c r="GJ28" s="58"/>
      <c r="GK28" s="58"/>
      <c r="GL28" s="58"/>
      <c r="GM28" s="58"/>
      <c r="GN28" s="58"/>
      <c r="GO28" s="58"/>
      <c r="GP28" s="58"/>
      <c r="GQ28" s="58"/>
      <c r="GR28" s="58"/>
      <c r="GS28" s="58"/>
      <c r="GT28" s="58"/>
      <c r="GU28" s="58"/>
      <c r="GV28" s="58"/>
      <c r="GW28" s="58"/>
      <c r="GX28" s="58"/>
      <c r="GY28" s="58"/>
      <c r="GZ28" s="58"/>
      <c r="HA28" s="58"/>
      <c r="HB28" s="58"/>
      <c r="HC28" s="58"/>
      <c r="HD28" s="58"/>
      <c r="HE28" s="58"/>
      <c r="HF28" s="58"/>
      <c r="HG28" s="58"/>
      <c r="HH28" s="58"/>
      <c r="HI28" s="58"/>
      <c r="HJ28" s="58"/>
      <c r="HK28" s="58"/>
      <c r="HL28" s="58"/>
      <c r="HM28" s="58"/>
      <c r="HN28" s="58"/>
      <c r="HO28" s="58"/>
      <c r="HP28" s="58"/>
      <c r="HQ28" s="58"/>
      <c r="HR28" s="58"/>
      <c r="HS28" s="58"/>
      <c r="HT28" s="58"/>
      <c r="HU28" s="58"/>
      <c r="HV28" s="58"/>
      <c r="HW28" s="58"/>
      <c r="HX28" s="58"/>
      <c r="HY28" s="58"/>
      <c r="HZ28" s="58"/>
      <c r="IA28" s="58"/>
      <c r="IB28" s="58"/>
      <c r="IC28" s="58"/>
      <c r="ID28" s="58"/>
      <c r="IE28" s="58"/>
      <c r="IF28" s="58"/>
      <c r="IG28" s="58"/>
      <c r="IH28" s="58"/>
      <c r="II28" s="58"/>
      <c r="IJ28" s="58"/>
      <c r="IK28" s="58"/>
      <c r="IL28" s="58"/>
      <c r="IM28" s="58"/>
      <c r="IN28" s="58"/>
      <c r="IO28" s="58"/>
      <c r="IP28" s="58"/>
      <c r="IQ28" s="58"/>
      <c r="IR28" s="58"/>
    </row>
    <row r="29" spans="1:252" ht="16.5" customHeight="1">
      <c r="A29" s="54" t="s">
        <v>34</v>
      </c>
      <c r="B29" s="46">
        <v>78000</v>
      </c>
      <c r="C29" s="32">
        <f>B29/2</f>
        <v>39000</v>
      </c>
      <c r="D29" s="32">
        <f>C29</f>
        <v>39000</v>
      </c>
      <c r="E29" s="46">
        <v>40000</v>
      </c>
      <c r="F29" s="20">
        <f t="shared" si="3"/>
        <v>0</v>
      </c>
      <c r="G29" s="20">
        <f t="shared" si="3"/>
        <v>2.564102564102569</v>
      </c>
      <c r="H29" s="56"/>
      <c r="I29" s="57"/>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58"/>
      <c r="CO29" s="58"/>
      <c r="CP29" s="58"/>
      <c r="CQ29" s="58"/>
      <c r="CR29" s="58"/>
      <c r="CS29" s="58"/>
      <c r="CT29" s="58"/>
      <c r="CU29" s="58"/>
      <c r="CV29" s="58"/>
      <c r="CW29" s="58"/>
      <c r="CX29" s="58"/>
      <c r="CY29" s="58"/>
      <c r="CZ29" s="58"/>
      <c r="DA29" s="58"/>
      <c r="DB29" s="58"/>
      <c r="DC29" s="58"/>
      <c r="DD29" s="58"/>
      <c r="DE29" s="58"/>
      <c r="DF29" s="58"/>
      <c r="DG29" s="58"/>
      <c r="DH29" s="58"/>
      <c r="DI29" s="58"/>
      <c r="DJ29" s="58"/>
      <c r="DK29" s="58"/>
      <c r="DL29" s="58"/>
      <c r="DM29" s="58"/>
      <c r="DN29" s="58"/>
      <c r="DO29" s="58"/>
      <c r="DP29" s="58"/>
      <c r="DQ29" s="58"/>
      <c r="DR29" s="58"/>
      <c r="DS29" s="58"/>
      <c r="DT29" s="58"/>
      <c r="DU29" s="58"/>
      <c r="DV29" s="58"/>
      <c r="DW29" s="58"/>
      <c r="DX29" s="58"/>
      <c r="DY29" s="58"/>
      <c r="DZ29" s="58"/>
      <c r="EA29" s="58"/>
      <c r="EB29" s="58"/>
      <c r="EC29" s="58"/>
      <c r="ED29" s="58"/>
      <c r="EE29" s="58"/>
      <c r="EF29" s="58"/>
      <c r="EG29" s="58"/>
      <c r="EH29" s="58"/>
      <c r="EI29" s="58"/>
      <c r="EJ29" s="58"/>
      <c r="EK29" s="58"/>
      <c r="EL29" s="58"/>
      <c r="EM29" s="58"/>
      <c r="EN29" s="58"/>
      <c r="EO29" s="58"/>
      <c r="EP29" s="58"/>
      <c r="EQ29" s="58"/>
      <c r="ER29" s="58"/>
      <c r="ES29" s="58"/>
      <c r="ET29" s="58"/>
      <c r="EU29" s="58"/>
      <c r="EV29" s="58"/>
      <c r="EW29" s="58"/>
      <c r="EX29" s="58"/>
      <c r="EY29" s="58"/>
      <c r="EZ29" s="58"/>
      <c r="FA29" s="58"/>
      <c r="FB29" s="58"/>
      <c r="FC29" s="58"/>
      <c r="FD29" s="58"/>
      <c r="FE29" s="58"/>
      <c r="FF29" s="58"/>
      <c r="FG29" s="58"/>
      <c r="FH29" s="58"/>
      <c r="FI29" s="58"/>
      <c r="FJ29" s="58"/>
      <c r="FK29" s="58"/>
      <c r="FL29" s="58"/>
      <c r="FM29" s="58"/>
      <c r="FN29" s="58"/>
      <c r="FO29" s="58"/>
      <c r="FP29" s="58"/>
      <c r="FQ29" s="58"/>
      <c r="FR29" s="58"/>
      <c r="FS29" s="58"/>
      <c r="FT29" s="58"/>
      <c r="FU29" s="58"/>
      <c r="FV29" s="58"/>
      <c r="FW29" s="58"/>
      <c r="FX29" s="58"/>
      <c r="FY29" s="58"/>
      <c r="FZ29" s="58"/>
      <c r="GA29" s="58"/>
      <c r="GB29" s="58"/>
      <c r="GC29" s="58"/>
      <c r="GD29" s="58"/>
      <c r="GE29" s="58"/>
      <c r="GF29" s="58"/>
      <c r="GG29" s="58"/>
      <c r="GH29" s="58"/>
      <c r="GI29" s="58"/>
      <c r="GJ29" s="58"/>
      <c r="GK29" s="58"/>
      <c r="GL29" s="58"/>
      <c r="GM29" s="58"/>
      <c r="GN29" s="58"/>
      <c r="GO29" s="58"/>
      <c r="GP29" s="58"/>
      <c r="GQ29" s="58"/>
      <c r="GR29" s="58"/>
      <c r="GS29" s="58"/>
      <c r="GT29" s="58"/>
      <c r="GU29" s="58"/>
      <c r="GV29" s="58"/>
      <c r="GW29" s="58"/>
      <c r="GX29" s="58"/>
      <c r="GY29" s="58"/>
      <c r="GZ29" s="58"/>
      <c r="HA29" s="58"/>
      <c r="HB29" s="58"/>
      <c r="HC29" s="58"/>
      <c r="HD29" s="58"/>
      <c r="HE29" s="58"/>
      <c r="HF29" s="58"/>
      <c r="HG29" s="58"/>
      <c r="HH29" s="58"/>
      <c r="HI29" s="58"/>
      <c r="HJ29" s="58"/>
      <c r="HK29" s="58"/>
      <c r="HL29" s="58"/>
      <c r="HM29" s="58"/>
      <c r="HN29" s="58"/>
      <c r="HO29" s="58"/>
      <c r="HP29" s="58"/>
      <c r="HQ29" s="58"/>
      <c r="HR29" s="58"/>
      <c r="HS29" s="58"/>
      <c r="HT29" s="58"/>
      <c r="HU29" s="58"/>
      <c r="HV29" s="58"/>
      <c r="HW29" s="58"/>
      <c r="HX29" s="58"/>
      <c r="HY29" s="58"/>
      <c r="HZ29" s="58"/>
      <c r="IA29" s="58"/>
      <c r="IB29" s="58"/>
      <c r="IC29" s="58"/>
      <c r="ID29" s="58"/>
      <c r="IE29" s="58"/>
      <c r="IF29" s="58"/>
      <c r="IG29" s="58"/>
      <c r="IH29" s="58"/>
      <c r="II29" s="58"/>
      <c r="IJ29" s="58"/>
      <c r="IK29" s="58"/>
      <c r="IL29" s="58"/>
      <c r="IM29" s="58"/>
      <c r="IN29" s="58"/>
      <c r="IO29" s="58"/>
      <c r="IP29" s="58"/>
      <c r="IQ29" s="58"/>
      <c r="IR29" s="58"/>
    </row>
    <row r="30" spans="1:252" ht="48.75" customHeight="1" thickBot="1">
      <c r="A30" s="59" t="s">
        <v>35</v>
      </c>
      <c r="B30" s="60">
        <f>SUM(B27:B29)</f>
        <v>-573700</v>
      </c>
      <c r="C30" s="61">
        <f>B30/2</f>
        <v>-286850</v>
      </c>
      <c r="D30" s="60">
        <f>SUM(D27:D29)</f>
        <v>-233948</v>
      </c>
      <c r="E30" s="60">
        <f>SUM(E27:E29)</f>
        <v>-34701</v>
      </c>
      <c r="F30" s="62">
        <f t="shared" si="3"/>
        <v>-18.442391493812096</v>
      </c>
      <c r="G30" s="62">
        <f t="shared" si="3"/>
        <v>-85.16721664643426</v>
      </c>
      <c r="H30" s="63"/>
      <c r="I30" s="64"/>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5"/>
      <c r="AY30" s="65"/>
      <c r="AZ30" s="65"/>
      <c r="BA30" s="65"/>
      <c r="BB30" s="65"/>
      <c r="BC30" s="65"/>
      <c r="BD30" s="65"/>
      <c r="BE30" s="65"/>
      <c r="BF30" s="65"/>
      <c r="BG30" s="65"/>
      <c r="BH30" s="65"/>
      <c r="BI30" s="65"/>
      <c r="BJ30" s="65"/>
      <c r="BK30" s="65"/>
      <c r="BL30" s="65"/>
      <c r="BM30" s="65"/>
      <c r="BN30" s="65"/>
      <c r="BO30" s="65"/>
      <c r="BP30" s="65"/>
      <c r="BQ30" s="65"/>
      <c r="BR30" s="65"/>
      <c r="BS30" s="65"/>
      <c r="BT30" s="65"/>
      <c r="BU30" s="65"/>
      <c r="BV30" s="65"/>
      <c r="BW30" s="65"/>
      <c r="BX30" s="65"/>
      <c r="BY30" s="65"/>
      <c r="BZ30" s="65"/>
      <c r="CA30" s="65"/>
      <c r="CB30" s="65"/>
      <c r="CC30" s="65"/>
      <c r="CD30" s="65"/>
      <c r="CE30" s="65"/>
      <c r="CF30" s="65"/>
      <c r="CG30" s="65"/>
      <c r="CH30" s="65"/>
      <c r="CI30" s="65"/>
      <c r="CJ30" s="65"/>
      <c r="CK30" s="65"/>
      <c r="CL30" s="65"/>
      <c r="CM30" s="65"/>
      <c r="CN30" s="65"/>
      <c r="CO30" s="65"/>
      <c r="CP30" s="65"/>
      <c r="CQ30" s="65"/>
      <c r="CR30" s="65"/>
      <c r="CS30" s="65"/>
      <c r="CT30" s="65"/>
      <c r="CU30" s="65"/>
      <c r="CV30" s="65"/>
      <c r="CW30" s="65"/>
      <c r="CX30" s="65"/>
      <c r="CY30" s="65"/>
      <c r="CZ30" s="65"/>
      <c r="DA30" s="65"/>
      <c r="DB30" s="65"/>
      <c r="DC30" s="65"/>
      <c r="DD30" s="65"/>
      <c r="DE30" s="65"/>
      <c r="DF30" s="65"/>
      <c r="DG30" s="65"/>
      <c r="DH30" s="65"/>
      <c r="DI30" s="65"/>
      <c r="DJ30" s="65"/>
      <c r="DK30" s="65"/>
      <c r="DL30" s="65"/>
      <c r="DM30" s="65"/>
      <c r="DN30" s="65"/>
      <c r="DO30" s="65"/>
      <c r="DP30" s="65"/>
      <c r="DQ30" s="65"/>
      <c r="DR30" s="65"/>
      <c r="DS30" s="65"/>
      <c r="DT30" s="65"/>
      <c r="DU30" s="65"/>
      <c r="DV30" s="65"/>
      <c r="DW30" s="65"/>
      <c r="DX30" s="65"/>
      <c r="DY30" s="65"/>
      <c r="DZ30" s="65"/>
      <c r="EA30" s="65"/>
      <c r="EB30" s="65"/>
      <c r="EC30" s="65"/>
      <c r="ED30" s="65"/>
      <c r="EE30" s="65"/>
      <c r="EF30" s="65"/>
      <c r="EG30" s="65"/>
      <c r="EH30" s="65"/>
      <c r="EI30" s="65"/>
      <c r="EJ30" s="65"/>
      <c r="EK30" s="65"/>
      <c r="EL30" s="65"/>
      <c r="EM30" s="65"/>
      <c r="EN30" s="65"/>
      <c r="EO30" s="65"/>
      <c r="EP30" s="65"/>
      <c r="EQ30" s="65"/>
      <c r="ER30" s="65"/>
      <c r="ES30" s="65"/>
      <c r="ET30" s="65"/>
      <c r="EU30" s="65"/>
      <c r="EV30" s="65"/>
      <c r="EW30" s="65"/>
      <c r="EX30" s="65"/>
      <c r="EY30" s="65"/>
      <c r="EZ30" s="65"/>
      <c r="FA30" s="65"/>
      <c r="FB30" s="65"/>
      <c r="FC30" s="65"/>
      <c r="FD30" s="65"/>
      <c r="FE30" s="65"/>
      <c r="FF30" s="65"/>
      <c r="FG30" s="65"/>
      <c r="FH30" s="65"/>
      <c r="FI30" s="65"/>
      <c r="FJ30" s="65"/>
      <c r="FK30" s="65"/>
      <c r="FL30" s="65"/>
      <c r="FM30" s="65"/>
      <c r="FN30" s="65"/>
      <c r="FO30" s="65"/>
      <c r="FP30" s="65"/>
      <c r="FQ30" s="65"/>
      <c r="FR30" s="65"/>
      <c r="FS30" s="65"/>
      <c r="FT30" s="65"/>
      <c r="FU30" s="65"/>
      <c r="FV30" s="65"/>
      <c r="FW30" s="65"/>
      <c r="FX30" s="65"/>
      <c r="FY30" s="65"/>
      <c r="FZ30" s="65"/>
      <c r="GA30" s="65"/>
      <c r="GB30" s="65"/>
      <c r="GC30" s="65"/>
      <c r="GD30" s="65"/>
      <c r="GE30" s="65"/>
      <c r="GF30" s="65"/>
      <c r="GG30" s="65"/>
      <c r="GH30" s="65"/>
      <c r="GI30" s="65"/>
      <c r="GJ30" s="65"/>
      <c r="GK30" s="65"/>
      <c r="GL30" s="65"/>
      <c r="GM30" s="65"/>
      <c r="GN30" s="65"/>
      <c r="GO30" s="65"/>
      <c r="GP30" s="65"/>
      <c r="GQ30" s="65"/>
      <c r="GR30" s="65"/>
      <c r="GS30" s="65"/>
      <c r="GT30" s="65"/>
      <c r="GU30" s="65"/>
      <c r="GV30" s="65"/>
      <c r="GW30" s="65"/>
      <c r="GX30" s="65"/>
      <c r="GY30" s="65"/>
      <c r="GZ30" s="65"/>
      <c r="HA30" s="65"/>
      <c r="HB30" s="65"/>
      <c r="HC30" s="65"/>
      <c r="HD30" s="65"/>
      <c r="HE30" s="65"/>
      <c r="HF30" s="65"/>
      <c r="HG30" s="65"/>
      <c r="HH30" s="65"/>
      <c r="HI30" s="65"/>
      <c r="HJ30" s="65"/>
      <c r="HK30" s="65"/>
      <c r="HL30" s="65"/>
      <c r="HM30" s="65"/>
      <c r="HN30" s="65"/>
      <c r="HO30" s="65"/>
      <c r="HP30" s="65"/>
      <c r="HQ30" s="65"/>
      <c r="HR30" s="65"/>
      <c r="HS30" s="65"/>
      <c r="HT30" s="65"/>
      <c r="HU30" s="65"/>
      <c r="HV30" s="65"/>
      <c r="HW30" s="65"/>
      <c r="HX30" s="65"/>
      <c r="HY30" s="65"/>
      <c r="HZ30" s="65"/>
      <c r="IA30" s="65"/>
      <c r="IB30" s="65"/>
      <c r="IC30" s="65"/>
      <c r="ID30" s="65"/>
      <c r="IE30" s="65"/>
      <c r="IF30" s="65"/>
      <c r="IG30" s="65"/>
      <c r="IH30" s="65"/>
      <c r="II30" s="65"/>
      <c r="IJ30" s="65"/>
      <c r="IK30" s="65"/>
      <c r="IL30" s="65"/>
      <c r="IM30" s="65"/>
      <c r="IN30" s="65"/>
      <c r="IO30" s="65"/>
      <c r="IP30" s="65"/>
      <c r="IQ30" s="65"/>
      <c r="IR30" s="65"/>
    </row>
    <row r="31" spans="1:252" ht="27" customHeight="1">
      <c r="A31" s="66"/>
      <c r="B31" s="67"/>
      <c r="C31" s="68"/>
      <c r="D31" s="67"/>
      <c r="E31" s="67"/>
      <c r="F31" s="69"/>
      <c r="G31" s="69"/>
      <c r="H31" s="70"/>
      <c r="I31" s="71"/>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5"/>
      <c r="BM31" s="65"/>
      <c r="BN31" s="65"/>
      <c r="BO31" s="65"/>
      <c r="BP31" s="65"/>
      <c r="BQ31" s="65"/>
      <c r="BR31" s="65"/>
      <c r="BS31" s="65"/>
      <c r="BT31" s="65"/>
      <c r="BU31" s="65"/>
      <c r="BV31" s="65"/>
      <c r="BW31" s="65"/>
      <c r="BX31" s="65"/>
      <c r="BY31" s="65"/>
      <c r="BZ31" s="65"/>
      <c r="CA31" s="65"/>
      <c r="CB31" s="65"/>
      <c r="CC31" s="65"/>
      <c r="CD31" s="65"/>
      <c r="CE31" s="65"/>
      <c r="CF31" s="65"/>
      <c r="CG31" s="65"/>
      <c r="CH31" s="65"/>
      <c r="CI31" s="65"/>
      <c r="CJ31" s="65"/>
      <c r="CK31" s="65"/>
      <c r="CL31" s="65"/>
      <c r="CM31" s="65"/>
      <c r="CN31" s="65"/>
      <c r="CO31" s="65"/>
      <c r="CP31" s="65"/>
      <c r="CQ31" s="65"/>
      <c r="CR31" s="65"/>
      <c r="CS31" s="65"/>
      <c r="CT31" s="65"/>
      <c r="CU31" s="65"/>
      <c r="CV31" s="65"/>
      <c r="CW31" s="65"/>
      <c r="CX31" s="65"/>
      <c r="CY31" s="65"/>
      <c r="CZ31" s="65"/>
      <c r="DA31" s="65"/>
      <c r="DB31" s="65"/>
      <c r="DC31" s="65"/>
      <c r="DD31" s="65"/>
      <c r="DE31" s="65"/>
      <c r="DF31" s="65"/>
      <c r="DG31" s="65"/>
      <c r="DH31" s="65"/>
      <c r="DI31" s="65"/>
      <c r="DJ31" s="65"/>
      <c r="DK31" s="65"/>
      <c r="DL31" s="65"/>
      <c r="DM31" s="65"/>
      <c r="DN31" s="65"/>
      <c r="DO31" s="65"/>
      <c r="DP31" s="65"/>
      <c r="DQ31" s="65"/>
      <c r="DR31" s="65"/>
      <c r="DS31" s="65"/>
      <c r="DT31" s="65"/>
      <c r="DU31" s="65"/>
      <c r="DV31" s="65"/>
      <c r="DW31" s="65"/>
      <c r="DX31" s="65"/>
      <c r="DY31" s="65"/>
      <c r="DZ31" s="65"/>
      <c r="EA31" s="65"/>
      <c r="EB31" s="65"/>
      <c r="EC31" s="65"/>
      <c r="ED31" s="65"/>
      <c r="EE31" s="65"/>
      <c r="EF31" s="65"/>
      <c r="EG31" s="65"/>
      <c r="EH31" s="65"/>
      <c r="EI31" s="65"/>
      <c r="EJ31" s="65"/>
      <c r="EK31" s="65"/>
      <c r="EL31" s="65"/>
      <c r="EM31" s="65"/>
      <c r="EN31" s="65"/>
      <c r="EO31" s="65"/>
      <c r="EP31" s="65"/>
      <c r="EQ31" s="65"/>
      <c r="ER31" s="65"/>
      <c r="ES31" s="65"/>
      <c r="ET31" s="65"/>
      <c r="EU31" s="65"/>
      <c r="EV31" s="65"/>
      <c r="EW31" s="65"/>
      <c r="EX31" s="65"/>
      <c r="EY31" s="65"/>
      <c r="EZ31" s="65"/>
      <c r="FA31" s="65"/>
      <c r="FB31" s="65"/>
      <c r="FC31" s="65"/>
      <c r="FD31" s="65"/>
      <c r="FE31" s="65"/>
      <c r="FF31" s="65"/>
      <c r="FG31" s="65"/>
      <c r="FH31" s="65"/>
      <c r="FI31" s="65"/>
      <c r="FJ31" s="65"/>
      <c r="FK31" s="65"/>
      <c r="FL31" s="65"/>
      <c r="FM31" s="65"/>
      <c r="FN31" s="65"/>
      <c r="FO31" s="65"/>
      <c r="FP31" s="65"/>
      <c r="FQ31" s="65"/>
      <c r="FR31" s="65"/>
      <c r="FS31" s="65"/>
      <c r="FT31" s="65"/>
      <c r="FU31" s="65"/>
      <c r="FV31" s="65"/>
      <c r="FW31" s="65"/>
      <c r="FX31" s="65"/>
      <c r="FY31" s="65"/>
      <c r="FZ31" s="65"/>
      <c r="GA31" s="65"/>
      <c r="GB31" s="65"/>
      <c r="GC31" s="65"/>
      <c r="GD31" s="65"/>
      <c r="GE31" s="65"/>
      <c r="GF31" s="65"/>
      <c r="GG31" s="65"/>
      <c r="GH31" s="65"/>
      <c r="GI31" s="65"/>
      <c r="GJ31" s="65"/>
      <c r="GK31" s="65"/>
      <c r="GL31" s="65"/>
      <c r="GM31" s="65"/>
      <c r="GN31" s="65"/>
      <c r="GO31" s="65"/>
      <c r="GP31" s="65"/>
      <c r="GQ31" s="65"/>
      <c r="GR31" s="65"/>
      <c r="GS31" s="65"/>
      <c r="GT31" s="65"/>
      <c r="GU31" s="65"/>
      <c r="GV31" s="65"/>
      <c r="GW31" s="65"/>
      <c r="GX31" s="65"/>
      <c r="GY31" s="65"/>
      <c r="GZ31" s="65"/>
      <c r="HA31" s="65"/>
      <c r="HB31" s="65"/>
      <c r="HC31" s="65"/>
      <c r="HD31" s="65"/>
      <c r="HE31" s="65"/>
      <c r="HF31" s="65"/>
      <c r="HG31" s="65"/>
      <c r="HH31" s="65"/>
      <c r="HI31" s="65"/>
      <c r="HJ31" s="65"/>
      <c r="HK31" s="65"/>
      <c r="HL31" s="65"/>
      <c r="HM31" s="65"/>
      <c r="HN31" s="65"/>
      <c r="HO31" s="65"/>
      <c r="HP31" s="65"/>
      <c r="HQ31" s="65"/>
      <c r="HR31" s="65"/>
      <c r="HS31" s="65"/>
      <c r="HT31" s="65"/>
      <c r="HU31" s="65"/>
      <c r="HV31" s="65"/>
      <c r="HW31" s="65"/>
      <c r="HX31" s="65"/>
      <c r="HY31" s="65"/>
      <c r="HZ31" s="65"/>
      <c r="IA31" s="65"/>
      <c r="IB31" s="65"/>
      <c r="IC31" s="65"/>
      <c r="ID31" s="65"/>
      <c r="IE31" s="65"/>
      <c r="IF31" s="65"/>
      <c r="IG31" s="65"/>
      <c r="IH31" s="65"/>
      <c r="II31" s="65"/>
      <c r="IJ31" s="65"/>
      <c r="IK31" s="65"/>
      <c r="IL31" s="65"/>
      <c r="IM31" s="65"/>
      <c r="IN31" s="65"/>
      <c r="IO31" s="65"/>
      <c r="IP31" s="65"/>
      <c r="IQ31" s="65"/>
      <c r="IR31" s="65"/>
    </row>
    <row r="32" spans="1:9" s="1" customFormat="1" ht="21" customHeight="1">
      <c r="A32" s="81" t="s">
        <v>36</v>
      </c>
      <c r="B32" s="81"/>
      <c r="C32" s="81"/>
      <c r="D32" s="81"/>
      <c r="E32" s="81"/>
      <c r="F32" s="81"/>
      <c r="G32" s="81"/>
      <c r="H32" s="81"/>
      <c r="I32" s="81"/>
    </row>
    <row r="33" spans="1:9" s="1" customFormat="1" ht="78" customHeight="1">
      <c r="A33" s="82" t="s">
        <v>37</v>
      </c>
      <c r="B33" s="83"/>
      <c r="C33" s="83"/>
      <c r="D33" s="83"/>
      <c r="E33" s="83"/>
      <c r="F33" s="83"/>
      <c r="G33" s="83"/>
      <c r="H33" s="83"/>
      <c r="I33" s="83"/>
    </row>
    <row r="34" spans="1:10" s="1" customFormat="1" ht="33.75" customHeight="1">
      <c r="A34" s="84" t="s">
        <v>38</v>
      </c>
      <c r="B34" s="84"/>
      <c r="C34" s="84"/>
      <c r="D34" s="84"/>
      <c r="E34" s="84"/>
      <c r="F34" s="84"/>
      <c r="G34" s="84"/>
      <c r="H34" s="84"/>
      <c r="I34" s="72"/>
      <c r="J34" s="55"/>
    </row>
    <row r="35" spans="1:9" s="1" customFormat="1" ht="47.25" customHeight="1">
      <c r="A35" s="85" t="s">
        <v>39</v>
      </c>
      <c r="B35" s="85"/>
      <c r="C35" s="85"/>
      <c r="D35" s="85"/>
      <c r="E35" s="85"/>
      <c r="F35" s="85"/>
      <c r="G35" s="85"/>
      <c r="H35" s="85"/>
      <c r="I35" s="85"/>
    </row>
    <row r="36" spans="1:9" s="1" customFormat="1" ht="47.25" customHeight="1">
      <c r="A36" s="85" t="s">
        <v>40</v>
      </c>
      <c r="B36" s="85"/>
      <c r="C36" s="85"/>
      <c r="D36" s="85"/>
      <c r="E36" s="85"/>
      <c r="F36" s="85"/>
      <c r="G36" s="85"/>
      <c r="H36" s="85"/>
      <c r="I36" s="85"/>
    </row>
    <row r="37" spans="1:9" s="1" customFormat="1" ht="47.25" customHeight="1">
      <c r="A37" s="85" t="s">
        <v>41</v>
      </c>
      <c r="B37" s="85"/>
      <c r="C37" s="85"/>
      <c r="D37" s="85"/>
      <c r="E37" s="85"/>
      <c r="F37" s="85"/>
      <c r="G37" s="85"/>
      <c r="H37" s="85"/>
      <c r="I37" s="85"/>
    </row>
    <row r="38" spans="1:9" s="1" customFormat="1" ht="127.5" customHeight="1">
      <c r="A38" s="85" t="s">
        <v>42</v>
      </c>
      <c r="B38" s="85"/>
      <c r="C38" s="85"/>
      <c r="D38" s="85"/>
      <c r="E38" s="85"/>
      <c r="F38" s="85"/>
      <c r="G38" s="85"/>
      <c r="H38" s="85"/>
      <c r="I38" s="85"/>
    </row>
    <row r="39" spans="1:9" s="73" customFormat="1" ht="114.75" customHeight="1">
      <c r="A39" s="86" t="s">
        <v>43</v>
      </c>
      <c r="B39" s="86"/>
      <c r="C39" s="86"/>
      <c r="D39" s="86"/>
      <c r="E39" s="86"/>
      <c r="F39" s="86"/>
      <c r="G39" s="86"/>
      <c r="H39" s="86"/>
      <c r="I39" s="86"/>
    </row>
    <row r="40" spans="1:10" s="1" customFormat="1" ht="24.75" customHeight="1">
      <c r="A40" s="84" t="s">
        <v>44</v>
      </c>
      <c r="B40" s="84"/>
      <c r="C40" s="84"/>
      <c r="D40" s="84"/>
      <c r="E40" s="84"/>
      <c r="F40" s="84"/>
      <c r="G40" s="84"/>
      <c r="H40" s="84"/>
      <c r="I40" s="72"/>
      <c r="J40" s="55"/>
    </row>
    <row r="41" spans="1:9" s="1" customFormat="1" ht="84.75" customHeight="1">
      <c r="A41" s="85" t="s">
        <v>45</v>
      </c>
      <c r="B41" s="85"/>
      <c r="C41" s="85"/>
      <c r="D41" s="85"/>
      <c r="E41" s="85"/>
      <c r="F41" s="85"/>
      <c r="G41" s="85"/>
      <c r="H41" s="85"/>
      <c r="I41" s="85"/>
    </row>
    <row r="42" spans="1:9" s="1" customFormat="1" ht="50.25" customHeight="1">
      <c r="A42" s="85" t="s">
        <v>46</v>
      </c>
      <c r="B42" s="85"/>
      <c r="C42" s="85"/>
      <c r="D42" s="85"/>
      <c r="E42" s="85"/>
      <c r="F42" s="85"/>
      <c r="G42" s="85"/>
      <c r="H42" s="85"/>
      <c r="I42" s="85"/>
    </row>
    <row r="43" spans="1:9" s="1" customFormat="1" ht="66.75" customHeight="1">
      <c r="A43" s="85" t="s">
        <v>47</v>
      </c>
      <c r="B43" s="85"/>
      <c r="C43" s="85"/>
      <c r="D43" s="85"/>
      <c r="E43" s="85"/>
      <c r="F43" s="85"/>
      <c r="G43" s="85"/>
      <c r="H43" s="85"/>
      <c r="I43" s="85"/>
    </row>
    <row r="44" spans="1:9" s="1" customFormat="1" ht="31.5" customHeight="1">
      <c r="A44" s="85" t="s">
        <v>48</v>
      </c>
      <c r="B44" s="85"/>
      <c r="C44" s="85"/>
      <c r="D44" s="85"/>
      <c r="E44" s="85"/>
      <c r="F44" s="85"/>
      <c r="G44" s="85"/>
      <c r="H44" s="85"/>
      <c r="I44" s="85"/>
    </row>
    <row r="45" spans="1:10" s="1" customFormat="1" ht="33.75" customHeight="1">
      <c r="A45" s="84" t="s">
        <v>49</v>
      </c>
      <c r="B45" s="84"/>
      <c r="C45" s="84"/>
      <c r="D45" s="84"/>
      <c r="E45" s="84"/>
      <c r="F45" s="84"/>
      <c r="G45" s="84"/>
      <c r="H45" s="84"/>
      <c r="I45" s="72"/>
      <c r="J45" s="55"/>
    </row>
    <row r="46" spans="1:9" s="1" customFormat="1" ht="69" customHeight="1">
      <c r="A46" s="85" t="s">
        <v>50</v>
      </c>
      <c r="B46" s="85"/>
      <c r="C46" s="85"/>
      <c r="D46" s="85"/>
      <c r="E46" s="85"/>
      <c r="F46" s="85"/>
      <c r="G46" s="85"/>
      <c r="H46" s="85"/>
      <c r="I46" s="85"/>
    </row>
    <row r="47" spans="1:252" s="1" customFormat="1" ht="16.5" customHeight="1">
      <c r="A47" s="85"/>
      <c r="B47" s="85"/>
      <c r="C47" s="85"/>
      <c r="D47" s="85"/>
      <c r="E47" s="85"/>
      <c r="F47" s="85"/>
      <c r="G47" s="85"/>
      <c r="H47" s="85"/>
      <c r="I47" s="85"/>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c r="EO47" s="42"/>
      <c r="EP47" s="42"/>
      <c r="EQ47" s="42"/>
      <c r="ER47" s="42"/>
      <c r="ES47" s="42"/>
      <c r="ET47" s="42"/>
      <c r="EU47" s="42"/>
      <c r="EV47" s="42"/>
      <c r="EW47" s="42"/>
      <c r="EX47" s="42"/>
      <c r="EY47" s="42"/>
      <c r="EZ47" s="42"/>
      <c r="FA47" s="42"/>
      <c r="FB47" s="42"/>
      <c r="FC47" s="42"/>
      <c r="FD47" s="42"/>
      <c r="FE47" s="42"/>
      <c r="FF47" s="42"/>
      <c r="FG47" s="42"/>
      <c r="FH47" s="42"/>
      <c r="FI47" s="42"/>
      <c r="FJ47" s="42"/>
      <c r="FK47" s="42"/>
      <c r="FL47" s="42"/>
      <c r="FM47" s="42"/>
      <c r="FN47" s="42"/>
      <c r="FO47" s="42"/>
      <c r="FP47" s="42"/>
      <c r="FQ47" s="42"/>
      <c r="FR47" s="42"/>
      <c r="FS47" s="42"/>
      <c r="FT47" s="42"/>
      <c r="FU47" s="42"/>
      <c r="FV47" s="42"/>
      <c r="FW47" s="42"/>
      <c r="FX47" s="42"/>
      <c r="FY47" s="42"/>
      <c r="FZ47" s="42"/>
      <c r="GA47" s="42"/>
      <c r="GB47" s="42"/>
      <c r="GC47" s="42"/>
      <c r="GD47" s="42"/>
      <c r="GE47" s="42"/>
      <c r="GF47" s="42"/>
      <c r="GG47" s="42"/>
      <c r="GH47" s="42"/>
      <c r="GI47" s="42"/>
      <c r="GJ47" s="42"/>
      <c r="GK47" s="42"/>
      <c r="GL47" s="42"/>
      <c r="GM47" s="42"/>
      <c r="GN47" s="42"/>
      <c r="GO47" s="42"/>
      <c r="GP47" s="42"/>
      <c r="GQ47" s="42"/>
      <c r="GR47" s="42"/>
      <c r="GS47" s="42"/>
      <c r="GT47" s="42"/>
      <c r="GU47" s="42"/>
      <c r="GV47" s="42"/>
      <c r="GW47" s="42"/>
      <c r="GX47" s="42"/>
      <c r="GY47" s="42"/>
      <c r="GZ47" s="42"/>
      <c r="HA47" s="42"/>
      <c r="HB47" s="42"/>
      <c r="HC47" s="42"/>
      <c r="HD47" s="42"/>
      <c r="HE47" s="42"/>
      <c r="HF47" s="42"/>
      <c r="HG47" s="42"/>
      <c r="HH47" s="42"/>
      <c r="HI47" s="42"/>
      <c r="HJ47" s="42"/>
      <c r="HK47" s="42"/>
      <c r="HL47" s="42"/>
      <c r="HM47" s="42"/>
      <c r="HN47" s="42"/>
      <c r="HO47" s="42"/>
      <c r="HP47" s="42"/>
      <c r="HQ47" s="42"/>
      <c r="HR47" s="42"/>
      <c r="HS47" s="42"/>
      <c r="HT47" s="42"/>
      <c r="HU47" s="42"/>
      <c r="HV47" s="42"/>
      <c r="HW47" s="42"/>
      <c r="HX47" s="42"/>
      <c r="HY47" s="42"/>
      <c r="HZ47" s="42"/>
      <c r="IA47" s="42"/>
      <c r="IB47" s="42"/>
      <c r="IC47" s="42"/>
      <c r="ID47" s="42"/>
      <c r="IE47" s="42"/>
      <c r="IF47" s="42"/>
      <c r="IG47" s="42"/>
      <c r="IH47" s="42"/>
      <c r="II47" s="42"/>
      <c r="IJ47" s="42"/>
      <c r="IK47" s="42"/>
      <c r="IL47" s="42"/>
      <c r="IM47" s="42"/>
      <c r="IN47" s="42"/>
      <c r="IO47" s="42"/>
      <c r="IP47" s="42"/>
      <c r="IQ47" s="42"/>
      <c r="IR47" s="42"/>
    </row>
    <row r="48" spans="1:252" s="1" customFormat="1" ht="48.75" customHeight="1">
      <c r="A48" s="74" t="s">
        <v>51</v>
      </c>
      <c r="B48" s="67"/>
      <c r="C48" s="41"/>
      <c r="D48" s="67"/>
      <c r="E48" s="67"/>
      <c r="F48" s="75"/>
      <c r="G48" s="71"/>
      <c r="H48" s="76">
        <v>38918</v>
      </c>
      <c r="I48" s="71"/>
      <c r="J48" s="71"/>
      <c r="K48" s="71"/>
      <c r="L48" s="71"/>
      <c r="M48" s="71"/>
      <c r="N48" s="71"/>
      <c r="O48" s="71"/>
      <c r="P48" s="71"/>
      <c r="Q48" s="71"/>
      <c r="R48" s="71"/>
      <c r="S48" s="71"/>
      <c r="T48" s="71"/>
      <c r="U48" s="71"/>
      <c r="V48" s="71"/>
      <c r="W48" s="71"/>
      <c r="X48" s="71"/>
      <c r="Y48" s="71"/>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1"/>
      <c r="BB48" s="71"/>
      <c r="BC48" s="71"/>
      <c r="BD48" s="71"/>
      <c r="BE48" s="71"/>
      <c r="BF48" s="71"/>
      <c r="BG48" s="71"/>
      <c r="BH48" s="71"/>
      <c r="BI48" s="71"/>
      <c r="BJ48" s="71"/>
      <c r="BK48" s="71"/>
      <c r="BL48" s="71"/>
      <c r="BM48" s="71"/>
      <c r="BN48" s="71"/>
      <c r="BO48" s="71"/>
      <c r="BP48" s="71"/>
      <c r="BQ48" s="71"/>
      <c r="BR48" s="71"/>
      <c r="BS48" s="71"/>
      <c r="BT48" s="71"/>
      <c r="BU48" s="71"/>
      <c r="BV48" s="71"/>
      <c r="BW48" s="71"/>
      <c r="BX48" s="71"/>
      <c r="BY48" s="71"/>
      <c r="BZ48" s="71"/>
      <c r="CA48" s="71"/>
      <c r="CB48" s="71"/>
      <c r="CC48" s="71"/>
      <c r="CD48" s="71"/>
      <c r="CE48" s="71"/>
      <c r="CF48" s="71"/>
      <c r="CG48" s="71"/>
      <c r="CH48" s="71"/>
      <c r="CI48" s="71"/>
      <c r="CJ48" s="71"/>
      <c r="CK48" s="71"/>
      <c r="CL48" s="71"/>
      <c r="CM48" s="71"/>
      <c r="CN48" s="71"/>
      <c r="CO48" s="71"/>
      <c r="CP48" s="71"/>
      <c r="CQ48" s="71"/>
      <c r="CR48" s="71"/>
      <c r="CS48" s="71"/>
      <c r="CT48" s="71"/>
      <c r="CU48" s="71"/>
      <c r="CV48" s="71"/>
      <c r="CW48" s="71"/>
      <c r="CX48" s="71"/>
      <c r="CY48" s="71"/>
      <c r="CZ48" s="71"/>
      <c r="DA48" s="71"/>
      <c r="DB48" s="71"/>
      <c r="DC48" s="71"/>
      <c r="DD48" s="71"/>
      <c r="DE48" s="71"/>
      <c r="DF48" s="71"/>
      <c r="DG48" s="71"/>
      <c r="DH48" s="71"/>
      <c r="DI48" s="71"/>
      <c r="DJ48" s="71"/>
      <c r="DK48" s="71"/>
      <c r="DL48" s="71"/>
      <c r="DM48" s="71"/>
      <c r="DN48" s="71"/>
      <c r="DO48" s="71"/>
      <c r="DP48" s="71"/>
      <c r="DQ48" s="71"/>
      <c r="DR48" s="71"/>
      <c r="DS48" s="71"/>
      <c r="DT48" s="71"/>
      <c r="DU48" s="71"/>
      <c r="DV48" s="71"/>
      <c r="DW48" s="71"/>
      <c r="DX48" s="71"/>
      <c r="DY48" s="71"/>
      <c r="DZ48" s="71"/>
      <c r="EA48" s="71"/>
      <c r="EB48" s="71"/>
      <c r="EC48" s="71"/>
      <c r="ED48" s="71"/>
      <c r="EE48" s="71"/>
      <c r="EF48" s="71"/>
      <c r="EG48" s="71"/>
      <c r="EH48" s="71"/>
      <c r="EI48" s="71"/>
      <c r="EJ48" s="71"/>
      <c r="EK48" s="71"/>
      <c r="EL48" s="71"/>
      <c r="EM48" s="71"/>
      <c r="EN48" s="71"/>
      <c r="EO48" s="71"/>
      <c r="EP48" s="71"/>
      <c r="EQ48" s="71"/>
      <c r="ER48" s="71"/>
      <c r="ES48" s="71"/>
      <c r="ET48" s="71"/>
      <c r="EU48" s="71"/>
      <c r="EV48" s="71"/>
      <c r="EW48" s="71"/>
      <c r="EX48" s="71"/>
      <c r="EY48" s="71"/>
      <c r="EZ48" s="71"/>
      <c r="FA48" s="71"/>
      <c r="FB48" s="71"/>
      <c r="FC48" s="71"/>
      <c r="FD48" s="71"/>
      <c r="FE48" s="71"/>
      <c r="FF48" s="71"/>
      <c r="FG48" s="71"/>
      <c r="FH48" s="71"/>
      <c r="FI48" s="71"/>
      <c r="FJ48" s="71"/>
      <c r="FK48" s="71"/>
      <c r="FL48" s="71"/>
      <c r="FM48" s="71"/>
      <c r="FN48" s="71"/>
      <c r="FO48" s="71"/>
      <c r="FP48" s="71"/>
      <c r="FQ48" s="71"/>
      <c r="FR48" s="71"/>
      <c r="FS48" s="71"/>
      <c r="FT48" s="71"/>
      <c r="FU48" s="71"/>
      <c r="FV48" s="71"/>
      <c r="FW48" s="71"/>
      <c r="FX48" s="71"/>
      <c r="FY48" s="71"/>
      <c r="FZ48" s="71"/>
      <c r="GA48" s="71"/>
      <c r="GB48" s="71"/>
      <c r="GC48" s="71"/>
      <c r="GD48" s="71"/>
      <c r="GE48" s="71"/>
      <c r="GF48" s="71"/>
      <c r="GG48" s="71"/>
      <c r="GH48" s="71"/>
      <c r="GI48" s="71"/>
      <c r="GJ48" s="71"/>
      <c r="GK48" s="71"/>
      <c r="GL48" s="71"/>
      <c r="GM48" s="71"/>
      <c r="GN48" s="71"/>
      <c r="GO48" s="71"/>
      <c r="GP48" s="71"/>
      <c r="GQ48" s="71"/>
      <c r="GR48" s="71"/>
      <c r="GS48" s="71"/>
      <c r="GT48" s="71"/>
      <c r="GU48" s="71"/>
      <c r="GV48" s="71"/>
      <c r="GW48" s="71"/>
      <c r="GX48" s="71"/>
      <c r="GY48" s="71"/>
      <c r="GZ48" s="71"/>
      <c r="HA48" s="71"/>
      <c r="HB48" s="71"/>
      <c r="HC48" s="71"/>
      <c r="HD48" s="71"/>
      <c r="HE48" s="71"/>
      <c r="HF48" s="71"/>
      <c r="HG48" s="71"/>
      <c r="HH48" s="71"/>
      <c r="HI48" s="71"/>
      <c r="HJ48" s="71"/>
      <c r="HK48" s="71"/>
      <c r="HL48" s="71"/>
      <c r="HM48" s="71"/>
      <c r="HN48" s="71"/>
      <c r="HO48" s="71"/>
      <c r="HP48" s="71"/>
      <c r="HQ48" s="71"/>
      <c r="HR48" s="71"/>
      <c r="HS48" s="71"/>
      <c r="HT48" s="71"/>
      <c r="HU48" s="71"/>
      <c r="HV48" s="71"/>
      <c r="HW48" s="71"/>
      <c r="HX48" s="71"/>
      <c r="HY48" s="71"/>
      <c r="HZ48" s="71"/>
      <c r="IA48" s="71"/>
      <c r="IB48" s="71"/>
      <c r="IC48" s="71"/>
      <c r="ID48" s="71"/>
      <c r="IE48" s="71"/>
      <c r="IF48" s="71"/>
      <c r="IG48" s="71"/>
      <c r="IH48" s="71"/>
      <c r="II48" s="71"/>
      <c r="IJ48" s="71"/>
      <c r="IK48" s="71"/>
      <c r="IL48" s="71"/>
      <c r="IM48" s="71"/>
      <c r="IN48" s="71"/>
      <c r="IO48" s="71"/>
      <c r="IP48" s="71"/>
      <c r="IQ48" s="71"/>
      <c r="IR48" s="71"/>
    </row>
  </sheetData>
  <mergeCells count="22">
    <mergeCell ref="A46:I46"/>
    <mergeCell ref="A47:I47"/>
    <mergeCell ref="A42:I42"/>
    <mergeCell ref="A43:I43"/>
    <mergeCell ref="A44:I44"/>
    <mergeCell ref="A45:H45"/>
    <mergeCell ref="A38:I38"/>
    <mergeCell ref="A39:I39"/>
    <mergeCell ref="A40:H40"/>
    <mergeCell ref="A41:I41"/>
    <mergeCell ref="A34:H34"/>
    <mergeCell ref="A35:I35"/>
    <mergeCell ref="A36:I36"/>
    <mergeCell ref="A37:I37"/>
    <mergeCell ref="A6:I6"/>
    <mergeCell ref="A7:I7"/>
    <mergeCell ref="A32:I32"/>
    <mergeCell ref="A33:I33"/>
    <mergeCell ref="A1:I1"/>
    <mergeCell ref="A2:I2"/>
    <mergeCell ref="A3:I3"/>
    <mergeCell ref="A5:I5"/>
  </mergeCells>
  <printOptions/>
  <pageMargins left="0.75" right="0.29"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Benutzer</dc:creator>
  <cp:keywords/>
  <dc:description/>
  <cp:lastModifiedBy>XPDefault</cp:lastModifiedBy>
  <cp:lastPrinted>2006-07-20T09:59:07Z</cp:lastPrinted>
  <dcterms:created xsi:type="dcterms:W3CDTF">2006-07-20T09:09:24Z</dcterms:created>
  <dcterms:modified xsi:type="dcterms:W3CDTF">2006-07-20T10:03:08Z</dcterms:modified>
  <cp:category/>
  <cp:version/>
  <cp:contentType/>
  <cp:contentStatus/>
</cp:coreProperties>
</file>