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3.quartal " sheetId="1" r:id="rId1"/>
  </sheets>
  <definedNames/>
  <calcPr fullCalcOnLoad="1"/>
</workbook>
</file>

<file path=xl/sharedStrings.xml><?xml version="1.0" encoding="utf-8"?>
<sst xmlns="http://schemas.openxmlformats.org/spreadsheetml/2006/main" count="72" uniqueCount="66">
  <si>
    <t>Irmi Giesler-von der Burg</t>
  </si>
  <si>
    <t>Werkleiterin des Kiek in</t>
  </si>
  <si>
    <t>Zeitraum</t>
  </si>
  <si>
    <t>Gehälter</t>
  </si>
  <si>
    <t>Zinsen</t>
  </si>
  <si>
    <t>Aufwendungen</t>
  </si>
  <si>
    <t>Materialaufwand</t>
  </si>
  <si>
    <t>Ausgaben:</t>
  </si>
  <si>
    <t>%</t>
  </si>
  <si>
    <t>Internat</t>
  </si>
  <si>
    <t>Seminar</t>
  </si>
  <si>
    <t>Einschätzung:</t>
  </si>
  <si>
    <t>Über-nachtung</t>
  </si>
  <si>
    <t>davon Internatskostenanteile</t>
  </si>
  <si>
    <t>DJH/ges.</t>
  </si>
  <si>
    <t>Einnahmen:</t>
  </si>
  <si>
    <t xml:space="preserve">M i t t e i l u n g </t>
  </si>
  <si>
    <t>Die nachfolgende Tabelle liefert einen Überblick über die Erlös- und Kostensituation.</t>
  </si>
  <si>
    <t>Kiek in  - begegnen, übernachten, tagen</t>
  </si>
  <si>
    <t>sonstige Steuern</t>
  </si>
  <si>
    <t>Euro</t>
  </si>
  <si>
    <t>IST 2004</t>
  </si>
  <si>
    <t>5</t>
  </si>
  <si>
    <t>2</t>
  </si>
  <si>
    <t>3</t>
  </si>
  <si>
    <t>4</t>
  </si>
  <si>
    <t>Erträge</t>
  </si>
  <si>
    <t>sonst. Betr.Aufwendungen</t>
  </si>
  <si>
    <t>Abschreibung</t>
  </si>
  <si>
    <t>Summe Aufwand</t>
  </si>
  <si>
    <t>6</t>
  </si>
  <si>
    <t>7</t>
  </si>
  <si>
    <t>1</t>
  </si>
  <si>
    <t>8</t>
  </si>
  <si>
    <t>9</t>
  </si>
  <si>
    <t>10</t>
  </si>
  <si>
    <t>ordentliches Ergebnis</t>
  </si>
  <si>
    <t>Zinsaufwendungen</t>
  </si>
  <si>
    <t>12</t>
  </si>
  <si>
    <t>Finanzergebnis</t>
  </si>
  <si>
    <t>14</t>
  </si>
  <si>
    <t>Ergebnis vor Steuern</t>
  </si>
  <si>
    <t>+</t>
  </si>
  <si>
    <t>Abschreibungen</t>
  </si>
  <si>
    <t>15</t>
  </si>
  <si>
    <t>Ertrag vor Abschreibungen, Zinsen und Steuern</t>
  </si>
  <si>
    <t>13</t>
  </si>
  <si>
    <t>sonstige Finanzerträge</t>
  </si>
  <si>
    <t>Soll/Jahr 2005</t>
  </si>
  <si>
    <t>Erträge gesamt</t>
  </si>
  <si>
    <t>Abw. zu 2004</t>
  </si>
  <si>
    <t>Soll  01.01.-30.06.</t>
  </si>
  <si>
    <t>Wirtschaftsförderungsausschusses am 02.11.2005</t>
  </si>
  <si>
    <t>Quartalsbericht 01.01. 05 - 30.09.05</t>
  </si>
  <si>
    <t>IST 01.01.-30.09.</t>
  </si>
  <si>
    <t>davon Auszubildende</t>
  </si>
  <si>
    <t>davon Jugendherberge</t>
  </si>
  <si>
    <t>Erläuterungen zum  Budgetbericht 01.- 09.05 des Kiek in</t>
  </si>
  <si>
    <t>Das Internat verzeichnet eine Einnahmeverbesserung um 3.875 Euro und liegt, bedingt durch den Anstieg der Übernachtungen damit mit 14.071 Euro über dem Plan.</t>
  </si>
  <si>
    <t>Die Jugendherbergseinnahmen sind im Vergleich zu 2004 um 7.288 Euro gesunken und liegen mit 24.772 Euro unter dem Planansatz. Dieser Einnahmeverlust ist ausschließlich begründet durch den Wegfall des Auszubildendenwohnheimes seit Frühjahr 2005. Die regulären Jugendherbergs-übernachtungen sind gestiegen, konnten aber den Umsatzrückgang nicht auffangen.</t>
  </si>
  <si>
    <t>Der Seminarbereich verzeichnet gegenüber 2004 einen  Zuwachs um 30.467 Euro und liegt  mit 2.167 Euro über dem Plan. Diese Steigerung ist überwiegend auf die Zunahme privater Festivitäten zurückzuführen.</t>
  </si>
  <si>
    <t>Die Einnahmen liegen mit 8.534 Euro unter dem Planansatz und mit 27.054 Euro über dem Ergebnis 2004. Das Internat und das Seminar  verzeichnen dabei  Einnahmezuwächse, die Jugendherberge Einnahmeverluste.</t>
  </si>
  <si>
    <t>Die Ausgaben insgesamt liegen geringfügig unterhalb des Ansatzes.  Der Anstieg beim Materialverbrauch ist zum einen begründet durch die allgemeine Preissteigerung  und zum anderen durch die Zunahme der Veranstaltungen. Die Erhöhung der Personalkosten ist begründet durch die allgemeine Tariferhöhung und die Zunahme von Honorarkräften, bedingt durch die Zunahme von Privatfeiern.</t>
  </si>
  <si>
    <t>Der Ertrag vor Abschreibungen, Zinsen und Steuern in Höhe von 70.968 Euro liegt  über dem Planansatz, so dass die Kreditzinsen in Höhe von 60.000 Euro ebenso wie ein Teil der Abschreibung  selbst erwirtschaftet werden konnten.</t>
  </si>
  <si>
    <t>Die in 2003 begonnen Werbeaktionen haben sich ab Spätsommer 2004 positiv niedergeschagen und finden in 2005 in bereits getätigten Buchungen weiteren Niederschlag. So bleibt die berechtigte Hoffnung, dass das für 2005 geplante Ergebnis verwirklicht werden kann.</t>
  </si>
  <si>
    <t xml:space="preserve">zur öffentlichen Sitzung des Finanz- und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</si>
</sst>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 [$€-1]"/>
  </numFmts>
  <fonts count="21">
    <font>
      <sz val="10"/>
      <name val="Arial"/>
      <family val="0"/>
    </font>
    <font>
      <sz val="13"/>
      <name val="Arial Narrow"/>
      <family val="2"/>
    </font>
    <font>
      <b/>
      <sz val="10"/>
      <name val="Arial Narrow"/>
      <family val="2"/>
    </font>
    <font>
      <b/>
      <sz val="13"/>
      <name val="Arial Narrow"/>
      <family val="2"/>
    </font>
    <font>
      <sz val="10"/>
      <name val="Arial Narrow"/>
      <family val="2"/>
    </font>
    <font>
      <b/>
      <u val="single"/>
      <sz val="13"/>
      <name val="Arial Narrow"/>
      <family val="2"/>
    </font>
    <font>
      <b/>
      <sz val="12"/>
      <name val="Arial Narrow"/>
      <family val="2"/>
    </font>
    <font>
      <sz val="12"/>
      <name val="Arial Narrow"/>
      <family val="2"/>
    </font>
    <font>
      <b/>
      <sz val="11"/>
      <name val="Arial Narrow"/>
      <family val="2"/>
    </font>
    <font>
      <sz val="8"/>
      <name val="Arial Narrow"/>
      <family val="2"/>
    </font>
    <font>
      <sz val="11"/>
      <name val="Arial Narrow"/>
      <family val="2"/>
    </font>
    <font>
      <i/>
      <sz val="12"/>
      <name val="Arial Narrow"/>
      <family val="2"/>
    </font>
    <font>
      <b/>
      <sz val="12"/>
      <color indexed="10"/>
      <name val="Arial Narrow"/>
      <family val="2"/>
    </font>
    <font>
      <sz val="10"/>
      <color indexed="10"/>
      <name val="Arial Narrow"/>
      <family val="2"/>
    </font>
    <font>
      <sz val="12"/>
      <color indexed="10"/>
      <name val="Arial Narrow"/>
      <family val="2"/>
    </font>
    <font>
      <i/>
      <sz val="12"/>
      <color indexed="10"/>
      <name val="Arial Narrow"/>
      <family val="2"/>
    </font>
    <font>
      <b/>
      <u val="single"/>
      <sz val="14"/>
      <name val="Arial Narrow"/>
      <family val="2"/>
    </font>
    <font>
      <sz val="10"/>
      <color indexed="10"/>
      <name val="Arial"/>
      <family val="0"/>
    </font>
    <font>
      <sz val="11"/>
      <color indexed="10"/>
      <name val="Arial Narrow"/>
      <family val="2"/>
    </font>
    <font>
      <b/>
      <u val="single"/>
      <sz val="12"/>
      <color indexed="10"/>
      <name val="Arial Narrow"/>
      <family val="2"/>
    </font>
    <font>
      <b/>
      <sz val="10"/>
      <color indexed="10"/>
      <name val="Arial Narrow"/>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19">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7">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9" fontId="7" fillId="0" borderId="0" xfId="0" applyNumberFormat="1" applyFont="1" applyFill="1" applyAlignment="1">
      <alignment/>
    </xf>
    <xf numFmtId="49" fontId="7" fillId="0" borderId="0" xfId="0" applyNumberFormat="1" applyFont="1" applyFill="1" applyBorder="1" applyAlignment="1">
      <alignment/>
    </xf>
    <xf numFmtId="49" fontId="4" fillId="0" borderId="0" xfId="0" applyNumberFormat="1" applyFont="1" applyFill="1" applyAlignment="1">
      <alignment/>
    </xf>
    <xf numFmtId="49" fontId="4" fillId="0" borderId="0" xfId="0" applyNumberFormat="1" applyFont="1" applyFill="1" applyBorder="1" applyAlignment="1">
      <alignment horizontal="center"/>
    </xf>
    <xf numFmtId="0" fontId="10" fillId="0" borderId="1" xfId="0" applyFont="1" applyFill="1" applyBorder="1" applyAlignment="1">
      <alignment/>
    </xf>
    <xf numFmtId="3" fontId="10" fillId="2" borderId="2" xfId="0" applyNumberFormat="1" applyFont="1" applyFill="1" applyBorder="1" applyAlignment="1">
      <alignment wrapText="1"/>
    </xf>
    <xf numFmtId="3" fontId="10" fillId="0" borderId="2" xfId="0" applyNumberFormat="1" applyFont="1" applyFill="1" applyBorder="1" applyAlignment="1">
      <alignment wrapText="1"/>
    </xf>
    <xf numFmtId="3" fontId="10" fillId="2" borderId="3" xfId="0" applyNumberFormat="1" applyFont="1" applyFill="1" applyBorder="1" applyAlignment="1">
      <alignment wrapText="1"/>
    </xf>
    <xf numFmtId="3" fontId="10" fillId="0" borderId="3" xfId="0" applyNumberFormat="1" applyFont="1" applyFill="1" applyBorder="1" applyAlignment="1">
      <alignment wrapText="1"/>
    </xf>
    <xf numFmtId="172" fontId="4" fillId="0" borderId="3" xfId="0" applyNumberFormat="1" applyFont="1" applyFill="1" applyBorder="1" applyAlignment="1">
      <alignment horizontal="right"/>
    </xf>
    <xf numFmtId="3" fontId="10" fillId="2" borderId="0" xfId="0" applyNumberFormat="1" applyFont="1" applyFill="1" applyBorder="1" applyAlignment="1">
      <alignment wrapText="1"/>
    </xf>
    <xf numFmtId="0" fontId="10" fillId="0" borderId="0" xfId="0" applyFont="1" applyFill="1" applyBorder="1" applyAlignment="1">
      <alignment/>
    </xf>
    <xf numFmtId="172" fontId="4" fillId="0" borderId="0" xfId="0" applyNumberFormat="1" applyFont="1" applyFill="1" applyBorder="1" applyAlignment="1">
      <alignment horizontal="right"/>
    </xf>
    <xf numFmtId="3" fontId="7" fillId="0" borderId="0" xfId="0" applyNumberFormat="1" applyFont="1" applyFill="1" applyBorder="1" applyAlignment="1">
      <alignment/>
    </xf>
    <xf numFmtId="0" fontId="10" fillId="0" borderId="3" xfId="0" applyFont="1" applyFill="1" applyBorder="1" applyAlignment="1">
      <alignment/>
    </xf>
    <xf numFmtId="3" fontId="10" fillId="0" borderId="0" xfId="0" applyNumberFormat="1" applyFont="1" applyFill="1" applyBorder="1" applyAlignment="1">
      <alignment/>
    </xf>
    <xf numFmtId="3" fontId="10" fillId="0" borderId="3" xfId="0" applyNumberFormat="1" applyFont="1" applyFill="1" applyBorder="1" applyAlignment="1">
      <alignment/>
    </xf>
    <xf numFmtId="3" fontId="6" fillId="2" borderId="3" xfId="0" applyNumberFormat="1" applyFont="1" applyFill="1" applyBorder="1" applyAlignment="1">
      <alignment wrapText="1"/>
    </xf>
    <xf numFmtId="3" fontId="8" fillId="2" borderId="2" xfId="0" applyNumberFormat="1" applyFont="1" applyFill="1" applyBorder="1" applyAlignment="1">
      <alignment/>
    </xf>
    <xf numFmtId="0" fontId="10" fillId="0" borderId="2" xfId="0" applyFont="1" applyFill="1" applyBorder="1" applyAlignment="1">
      <alignment/>
    </xf>
    <xf numFmtId="3" fontId="10" fillId="0" borderId="2" xfId="0" applyNumberFormat="1" applyFont="1" applyFill="1" applyBorder="1" applyAlignment="1">
      <alignment horizontal="right"/>
    </xf>
    <xf numFmtId="3" fontId="10" fillId="0" borderId="2" xfId="0" applyNumberFormat="1" applyFont="1" applyFill="1" applyBorder="1" applyAlignment="1">
      <alignment/>
    </xf>
    <xf numFmtId="3" fontId="10" fillId="0" borderId="0" xfId="0" applyNumberFormat="1" applyFont="1" applyFill="1" applyBorder="1" applyAlignment="1">
      <alignment horizontal="right"/>
    </xf>
    <xf numFmtId="0" fontId="7" fillId="0" borderId="0" xfId="0" applyFont="1" applyFill="1" applyAlignment="1">
      <alignment/>
    </xf>
    <xf numFmtId="0" fontId="11" fillId="0" borderId="0" xfId="0" applyFont="1" applyFill="1" applyAlignment="1">
      <alignment/>
    </xf>
    <xf numFmtId="49" fontId="3" fillId="0" borderId="0" xfId="0" applyNumberFormat="1" applyFont="1" applyFill="1" applyAlignment="1">
      <alignment horizontal="left"/>
    </xf>
    <xf numFmtId="0" fontId="2" fillId="0" borderId="0" xfId="0" applyFont="1" applyFill="1" applyAlignment="1">
      <alignment/>
    </xf>
    <xf numFmtId="49" fontId="2" fillId="0" borderId="0" xfId="0" applyNumberFormat="1" applyFont="1" applyFill="1" applyAlignment="1">
      <alignment horizontal="left"/>
    </xf>
    <xf numFmtId="172" fontId="4" fillId="0" borderId="1" xfId="0" applyNumberFormat="1" applyFont="1" applyFill="1" applyBorder="1" applyAlignment="1">
      <alignment horizontal="right"/>
    </xf>
    <xf numFmtId="0" fontId="12" fillId="0" borderId="0" xfId="0" applyFont="1" applyFill="1" applyAlignment="1">
      <alignment/>
    </xf>
    <xf numFmtId="0" fontId="15" fillId="0" borderId="0" xfId="0" applyFont="1" applyFill="1" applyAlignment="1">
      <alignment/>
    </xf>
    <xf numFmtId="0" fontId="0" fillId="0" borderId="0" xfId="0" applyFont="1" applyAlignment="1">
      <alignment/>
    </xf>
    <xf numFmtId="3" fontId="10" fillId="0" borderId="0" xfId="0" applyNumberFormat="1" applyFont="1" applyFill="1" applyBorder="1" applyAlignment="1">
      <alignment wrapText="1"/>
    </xf>
    <xf numFmtId="3" fontId="6" fillId="0" borderId="3" xfId="0" applyNumberFormat="1" applyFont="1" applyFill="1" applyBorder="1" applyAlignment="1">
      <alignment wrapText="1"/>
    </xf>
    <xf numFmtId="3" fontId="10" fillId="3" borderId="0" xfId="0" applyNumberFormat="1" applyFont="1" applyFill="1" applyBorder="1" applyAlignment="1">
      <alignment/>
    </xf>
    <xf numFmtId="3" fontId="10" fillId="3" borderId="1" xfId="0" applyNumberFormat="1" applyFont="1" applyFill="1" applyBorder="1" applyAlignment="1">
      <alignment/>
    </xf>
    <xf numFmtId="3" fontId="8" fillId="3" borderId="1" xfId="0" applyNumberFormat="1" applyFont="1" applyFill="1" applyBorder="1" applyAlignment="1">
      <alignment/>
    </xf>
    <xf numFmtId="3" fontId="10" fillId="3" borderId="3" xfId="0" applyNumberFormat="1" applyFont="1" applyFill="1" applyBorder="1" applyAlignment="1">
      <alignment/>
    </xf>
    <xf numFmtId="49" fontId="2" fillId="0" borderId="4" xfId="0" applyNumberFormat="1" applyFont="1" applyFill="1" applyBorder="1" applyAlignment="1">
      <alignment horizontal="left"/>
    </xf>
    <xf numFmtId="0" fontId="8" fillId="0" borderId="5" xfId="0" applyFont="1" applyFill="1" applyBorder="1" applyAlignment="1">
      <alignment horizontal="center" wrapText="1"/>
    </xf>
    <xf numFmtId="0" fontId="8" fillId="3" borderId="5" xfId="0" applyFont="1" applyFill="1" applyBorder="1" applyAlignment="1">
      <alignment horizontal="center" wrapText="1"/>
    </xf>
    <xf numFmtId="0" fontId="8" fillId="2" borderId="5" xfId="0" applyFont="1" applyFill="1" applyBorder="1" applyAlignment="1">
      <alignment horizontal="center"/>
    </xf>
    <xf numFmtId="0" fontId="4" fillId="0" borderId="5" xfId="0" applyFont="1" applyFill="1" applyBorder="1" applyAlignment="1">
      <alignment horizontal="center" wrapText="1"/>
    </xf>
    <xf numFmtId="0" fontId="9" fillId="0" borderId="5" xfId="0" applyFont="1" applyFill="1" applyBorder="1" applyAlignment="1">
      <alignment horizontal="right" wrapText="1"/>
    </xf>
    <xf numFmtId="0" fontId="9" fillId="0" borderId="6" xfId="0" applyFont="1" applyFill="1" applyBorder="1" applyAlignment="1">
      <alignment horizontal="right" wrapText="1"/>
    </xf>
    <xf numFmtId="49" fontId="8" fillId="0" borderId="7" xfId="0" applyNumberFormat="1" applyFont="1" applyFill="1" applyBorder="1" applyAlignment="1">
      <alignment horizontal="left"/>
    </xf>
    <xf numFmtId="49" fontId="8" fillId="0" borderId="8" xfId="0" applyNumberFormat="1" applyFont="1" applyFill="1" applyBorder="1" applyAlignment="1">
      <alignment horizontal="left"/>
    </xf>
    <xf numFmtId="3" fontId="7" fillId="0" borderId="9" xfId="0" applyNumberFormat="1" applyFont="1" applyFill="1" applyBorder="1" applyAlignment="1">
      <alignment/>
    </xf>
    <xf numFmtId="49" fontId="8" fillId="0" borderId="10" xfId="0" applyNumberFormat="1" applyFont="1" applyFill="1" applyBorder="1" applyAlignment="1">
      <alignment horizontal="left"/>
    </xf>
    <xf numFmtId="3" fontId="7" fillId="0" borderId="11" xfId="0" applyNumberFormat="1" applyFont="1" applyFill="1" applyBorder="1" applyAlignment="1">
      <alignment/>
    </xf>
    <xf numFmtId="49" fontId="8" fillId="0" borderId="12" xfId="0" applyNumberFormat="1" applyFont="1" applyFill="1" applyBorder="1" applyAlignment="1">
      <alignment horizontal="left"/>
    </xf>
    <xf numFmtId="3" fontId="7" fillId="0" borderId="13" xfId="0" applyNumberFormat="1" applyFont="1" applyFill="1" applyBorder="1" applyAlignment="1">
      <alignment/>
    </xf>
    <xf numFmtId="49" fontId="6" fillId="0" borderId="10" xfId="0" applyNumberFormat="1" applyFont="1" applyFill="1" applyBorder="1" applyAlignment="1">
      <alignment horizontal="left"/>
    </xf>
    <xf numFmtId="3" fontId="10" fillId="0" borderId="11" xfId="0" applyNumberFormat="1" applyFont="1" applyFill="1" applyBorder="1" applyAlignment="1">
      <alignment horizontal="right"/>
    </xf>
    <xf numFmtId="3" fontId="10" fillId="0" borderId="9" xfId="0" applyNumberFormat="1" applyFont="1" applyFill="1" applyBorder="1" applyAlignment="1">
      <alignment horizontal="right" wrapText="1"/>
    </xf>
    <xf numFmtId="3" fontId="10" fillId="0" borderId="9" xfId="0" applyNumberFormat="1" applyFont="1" applyFill="1" applyBorder="1" applyAlignment="1">
      <alignment horizontal="right"/>
    </xf>
    <xf numFmtId="3" fontId="10" fillId="0" borderId="14" xfId="0" applyNumberFormat="1" applyFont="1" applyFill="1" applyBorder="1" applyAlignment="1">
      <alignment horizontal="right"/>
    </xf>
    <xf numFmtId="49" fontId="6" fillId="0" borderId="15" xfId="0" applyNumberFormat="1" applyFont="1" applyFill="1" applyBorder="1" applyAlignment="1">
      <alignment horizontal="left"/>
    </xf>
    <xf numFmtId="3" fontId="6" fillId="0" borderId="1" xfId="0" applyNumberFormat="1" applyFont="1" applyFill="1" applyBorder="1" applyAlignment="1">
      <alignment/>
    </xf>
    <xf numFmtId="3" fontId="6" fillId="0" borderId="3" xfId="0" applyNumberFormat="1" applyFont="1" applyFill="1" applyBorder="1" applyAlignment="1">
      <alignment/>
    </xf>
    <xf numFmtId="0" fontId="13" fillId="0" borderId="0" xfId="0" applyFont="1" applyFill="1" applyAlignment="1">
      <alignment/>
    </xf>
    <xf numFmtId="0" fontId="17" fillId="0" borderId="0" xfId="0" applyFont="1" applyAlignment="1">
      <alignment/>
    </xf>
    <xf numFmtId="49" fontId="13" fillId="0" borderId="0" xfId="0" applyNumberFormat="1" applyFont="1" applyFill="1" applyAlignment="1">
      <alignment/>
    </xf>
    <xf numFmtId="49" fontId="13" fillId="0" borderId="0" xfId="0" applyNumberFormat="1" applyFont="1" applyFill="1" applyBorder="1" applyAlignment="1">
      <alignment horizontal="center"/>
    </xf>
    <xf numFmtId="0" fontId="18" fillId="0" borderId="0" xfId="0" applyFont="1" applyFill="1" applyAlignment="1">
      <alignment/>
    </xf>
    <xf numFmtId="3" fontId="18" fillId="0" borderId="0" xfId="0" applyNumberFormat="1" applyFont="1" applyFill="1" applyAlignment="1">
      <alignment/>
    </xf>
    <xf numFmtId="49" fontId="19" fillId="0" borderId="0" xfId="0" applyNumberFormat="1" applyFont="1" applyFill="1" applyAlignment="1">
      <alignment horizontal="left"/>
    </xf>
    <xf numFmtId="0" fontId="14" fillId="0" borderId="0" xfId="0" applyFont="1" applyFill="1" applyAlignment="1">
      <alignment/>
    </xf>
    <xf numFmtId="0" fontId="12" fillId="0" borderId="0" xfId="0" applyFont="1" applyFill="1" applyBorder="1" applyAlignment="1">
      <alignment/>
    </xf>
    <xf numFmtId="3" fontId="12" fillId="0" borderId="0" xfId="0" applyNumberFormat="1" applyFont="1" applyFill="1" applyBorder="1" applyAlignment="1">
      <alignment horizontal="right"/>
    </xf>
    <xf numFmtId="0" fontId="17" fillId="0" borderId="0" xfId="0" applyFont="1" applyFill="1" applyAlignment="1">
      <alignment/>
    </xf>
    <xf numFmtId="49" fontId="20" fillId="0" borderId="0" xfId="0" applyNumberFormat="1" applyFont="1" applyFill="1" applyAlignment="1">
      <alignment horizontal="left"/>
    </xf>
    <xf numFmtId="49" fontId="14" fillId="0" borderId="0" xfId="0" applyNumberFormat="1" applyFont="1" applyFill="1" applyAlignment="1">
      <alignment/>
    </xf>
    <xf numFmtId="49" fontId="14" fillId="0" borderId="0" xfId="0" applyNumberFormat="1" applyFont="1" applyFill="1" applyBorder="1" applyAlignment="1">
      <alignment/>
    </xf>
    <xf numFmtId="172" fontId="13" fillId="0" borderId="0" xfId="0" applyNumberFormat="1" applyFont="1" applyFill="1" applyBorder="1" applyAlignment="1">
      <alignment horizontal="right"/>
    </xf>
    <xf numFmtId="3" fontId="18" fillId="0" borderId="0" xfId="0" applyNumberFormat="1" applyFont="1" applyFill="1" applyBorder="1" applyAlignment="1">
      <alignment/>
    </xf>
    <xf numFmtId="49" fontId="12" fillId="0" borderId="0" xfId="0" applyNumberFormat="1" applyFont="1" applyFill="1" applyBorder="1" applyAlignment="1">
      <alignment horizontal="left"/>
    </xf>
    <xf numFmtId="0" fontId="12" fillId="0" borderId="0" xfId="0" applyFont="1" applyFill="1" applyBorder="1" applyAlignment="1">
      <alignment wrapText="1"/>
    </xf>
    <xf numFmtId="3" fontId="12" fillId="0" borderId="0" xfId="0" applyNumberFormat="1" applyFont="1" applyFill="1" applyBorder="1" applyAlignment="1">
      <alignment wrapText="1"/>
    </xf>
    <xf numFmtId="3" fontId="10" fillId="0" borderId="0" xfId="0" applyNumberFormat="1" applyFont="1" applyFill="1" applyBorder="1" applyAlignment="1">
      <alignment horizontal="right" wrapText="1"/>
    </xf>
    <xf numFmtId="0" fontId="10" fillId="0" borderId="2" xfId="0" applyFont="1" applyFill="1" applyBorder="1" applyAlignment="1">
      <alignment horizontal="right" wrapText="1"/>
    </xf>
    <xf numFmtId="0" fontId="10" fillId="3" borderId="2" xfId="0" applyFont="1" applyFill="1" applyBorder="1" applyAlignment="1">
      <alignment horizontal="right" wrapText="1"/>
    </xf>
    <xf numFmtId="0" fontId="10" fillId="2" borderId="2" xfId="0" applyFont="1" applyFill="1" applyBorder="1" applyAlignment="1">
      <alignment horizontal="right" wrapText="1"/>
    </xf>
    <xf numFmtId="0" fontId="4" fillId="0" borderId="2" xfId="0" applyFont="1" applyFill="1" applyBorder="1" applyAlignment="1">
      <alignment horizontal="center"/>
    </xf>
    <xf numFmtId="0" fontId="10" fillId="0" borderId="11" xfId="0" applyFont="1" applyFill="1" applyBorder="1" applyAlignment="1">
      <alignment/>
    </xf>
    <xf numFmtId="3" fontId="10" fillId="3" borderId="2" xfId="0" applyNumberFormat="1" applyFont="1" applyFill="1" applyBorder="1" applyAlignment="1">
      <alignment/>
    </xf>
    <xf numFmtId="172" fontId="4" fillId="0" borderId="2" xfId="0" applyNumberFormat="1" applyFont="1" applyFill="1" applyBorder="1" applyAlignment="1">
      <alignment horizontal="right"/>
    </xf>
    <xf numFmtId="3" fontId="10" fillId="0" borderId="2" xfId="0" applyNumberFormat="1" applyFont="1" applyFill="1" applyBorder="1" applyAlignment="1">
      <alignment horizontal="right" wrapText="1"/>
    </xf>
    <xf numFmtId="3" fontId="8" fillId="0" borderId="1" xfId="0" applyNumberFormat="1" applyFont="1" applyFill="1" applyBorder="1" applyAlignment="1">
      <alignment/>
    </xf>
    <xf numFmtId="3" fontId="10" fillId="0" borderId="1" xfId="0" applyNumberFormat="1" applyFont="1" applyFill="1" applyBorder="1" applyAlignment="1">
      <alignment horizontal="right" wrapText="1"/>
    </xf>
    <xf numFmtId="3" fontId="6" fillId="0" borderId="1" xfId="0" applyNumberFormat="1" applyFont="1" applyFill="1" applyBorder="1" applyAlignment="1">
      <alignment wrapText="1"/>
    </xf>
    <xf numFmtId="3" fontId="0" fillId="0" borderId="1" xfId="0" applyNumberFormat="1" applyFont="1" applyBorder="1" applyAlignment="1">
      <alignment/>
    </xf>
    <xf numFmtId="3" fontId="6" fillId="2" borderId="1" xfId="0" applyNumberFormat="1" applyFont="1" applyFill="1" applyBorder="1" applyAlignment="1">
      <alignment wrapText="1"/>
    </xf>
    <xf numFmtId="3" fontId="6" fillId="0" borderId="2" xfId="0" applyNumberFormat="1" applyFont="1" applyFill="1" applyBorder="1" applyAlignment="1">
      <alignment wrapText="1"/>
    </xf>
    <xf numFmtId="3" fontId="6" fillId="0" borderId="2" xfId="0" applyNumberFormat="1" applyFont="1" applyFill="1" applyBorder="1" applyAlignment="1">
      <alignment/>
    </xf>
    <xf numFmtId="3" fontId="6" fillId="2" borderId="2" xfId="0" applyNumberFormat="1" applyFont="1" applyFill="1" applyBorder="1" applyAlignment="1">
      <alignment wrapText="1"/>
    </xf>
    <xf numFmtId="3" fontId="0" fillId="0" borderId="2" xfId="0" applyNumberFormat="1" applyFont="1" applyBorder="1" applyAlignment="1">
      <alignment/>
    </xf>
    <xf numFmtId="3" fontId="6" fillId="0" borderId="16" xfId="0" applyNumberFormat="1" applyFont="1" applyFill="1" applyBorder="1" applyAlignment="1">
      <alignment wrapText="1"/>
    </xf>
    <xf numFmtId="3" fontId="6" fillId="2" borderId="16" xfId="0" applyNumberFormat="1" applyFont="1" applyFill="1" applyBorder="1" applyAlignment="1">
      <alignment wrapText="1"/>
    </xf>
    <xf numFmtId="172" fontId="4" fillId="0" borderId="16" xfId="0" applyNumberFormat="1" applyFont="1" applyFill="1" applyBorder="1" applyAlignment="1">
      <alignment horizontal="right"/>
    </xf>
    <xf numFmtId="3" fontId="8" fillId="3" borderId="2" xfId="0" applyNumberFormat="1" applyFont="1" applyFill="1" applyBorder="1" applyAlignment="1">
      <alignment/>
    </xf>
    <xf numFmtId="3" fontId="8" fillId="0" borderId="2" xfId="0" applyNumberFormat="1" applyFont="1" applyFill="1" applyBorder="1" applyAlignment="1">
      <alignment wrapText="1"/>
    </xf>
    <xf numFmtId="3" fontId="8" fillId="0" borderId="1" xfId="0" applyNumberFormat="1" applyFont="1" applyFill="1" applyBorder="1" applyAlignment="1">
      <alignment wrapText="1"/>
    </xf>
    <xf numFmtId="0" fontId="8" fillId="0" borderId="4" xfId="0" applyFont="1" applyFill="1" applyBorder="1" applyAlignment="1">
      <alignment wrapText="1"/>
    </xf>
    <xf numFmtId="0" fontId="10" fillId="0" borderId="8" xfId="0" applyFont="1" applyFill="1" applyBorder="1" applyAlignment="1">
      <alignment wrapText="1"/>
    </xf>
    <xf numFmtId="0" fontId="8" fillId="0" borderId="8" xfId="0" applyFont="1" applyFill="1" applyBorder="1" applyAlignment="1">
      <alignment wrapText="1"/>
    </xf>
    <xf numFmtId="0" fontId="4" fillId="0" borderId="12" xfId="0" applyFont="1" applyFill="1" applyBorder="1" applyAlignment="1">
      <alignment wrapText="1"/>
    </xf>
    <xf numFmtId="0" fontId="10" fillId="0" borderId="12" xfId="0" applyFont="1" applyFill="1" applyBorder="1" applyAlignment="1">
      <alignment wrapText="1"/>
    </xf>
    <xf numFmtId="0" fontId="8" fillId="0" borderId="7" xfId="0" applyFont="1" applyFill="1" applyBorder="1" applyAlignment="1">
      <alignment wrapText="1"/>
    </xf>
    <xf numFmtId="0" fontId="6" fillId="0" borderId="7" xfId="0" applyFont="1" applyFill="1" applyBorder="1" applyAlignment="1">
      <alignment wrapText="1"/>
    </xf>
    <xf numFmtId="3" fontId="0" fillId="0" borderId="13" xfId="0" applyNumberFormat="1" applyFont="1" applyBorder="1" applyAlignment="1">
      <alignment/>
    </xf>
    <xf numFmtId="0" fontId="8" fillId="0" borderId="7" xfId="0" applyFont="1" applyFill="1" applyBorder="1" applyAlignment="1">
      <alignment/>
    </xf>
    <xf numFmtId="0" fontId="10" fillId="0" borderId="8" xfId="0" applyFont="1" applyFill="1" applyBorder="1" applyAlignment="1">
      <alignment/>
    </xf>
    <xf numFmtId="0" fontId="10" fillId="0" borderId="12" xfId="0" applyFont="1" applyFill="1" applyBorder="1" applyAlignment="1">
      <alignment/>
    </xf>
    <xf numFmtId="0" fontId="6" fillId="0" borderId="10" xfId="0" applyFont="1" applyFill="1" applyBorder="1" applyAlignment="1">
      <alignment wrapText="1"/>
    </xf>
    <xf numFmtId="0" fontId="6" fillId="0" borderId="8" xfId="0" applyFont="1" applyFill="1" applyBorder="1" applyAlignment="1">
      <alignment wrapText="1"/>
    </xf>
    <xf numFmtId="3" fontId="0" fillId="0" borderId="11" xfId="0" applyNumberFormat="1" applyFont="1" applyBorder="1" applyAlignment="1">
      <alignment/>
    </xf>
    <xf numFmtId="0" fontId="10" fillId="0" borderId="10" xfId="0" applyFont="1" applyFill="1" applyBorder="1" applyAlignment="1">
      <alignment/>
    </xf>
    <xf numFmtId="0" fontId="6" fillId="0" borderId="17" xfId="0" applyFont="1" applyFill="1" applyBorder="1" applyAlignment="1">
      <alignment wrapText="1"/>
    </xf>
    <xf numFmtId="3" fontId="8" fillId="3" borderId="16" xfId="0" applyNumberFormat="1" applyFont="1" applyFill="1" applyBorder="1" applyAlignment="1">
      <alignment/>
    </xf>
    <xf numFmtId="3" fontId="10" fillId="0" borderId="1" xfId="0" applyNumberFormat="1" applyFont="1" applyFill="1" applyBorder="1" applyAlignment="1">
      <alignment horizontal="right"/>
    </xf>
    <xf numFmtId="3" fontId="10" fillId="0" borderId="13" xfId="0" applyNumberFormat="1" applyFont="1" applyFill="1" applyBorder="1" applyAlignment="1">
      <alignment horizontal="right"/>
    </xf>
    <xf numFmtId="3" fontId="0" fillId="0" borderId="13" xfId="0" applyNumberFormat="1" applyFont="1" applyBorder="1" applyAlignment="1">
      <alignment/>
    </xf>
    <xf numFmtId="0" fontId="10" fillId="2" borderId="2" xfId="0" applyFont="1" applyFill="1" applyBorder="1" applyAlignment="1">
      <alignment/>
    </xf>
    <xf numFmtId="3" fontId="0" fillId="0" borderId="3" xfId="0" applyNumberFormat="1" applyFont="1" applyBorder="1" applyAlignment="1">
      <alignment/>
    </xf>
    <xf numFmtId="3" fontId="0" fillId="0" borderId="14" xfId="0" applyNumberFormat="1" applyFont="1" applyBorder="1" applyAlignment="1">
      <alignment/>
    </xf>
    <xf numFmtId="0" fontId="6" fillId="0" borderId="16" xfId="0" applyFont="1" applyFill="1" applyBorder="1" applyAlignment="1">
      <alignment/>
    </xf>
    <xf numFmtId="3" fontId="6" fillId="0" borderId="18" xfId="0" applyNumberFormat="1" applyFont="1" applyFill="1" applyBorder="1" applyAlignment="1">
      <alignment horizontal="right"/>
    </xf>
    <xf numFmtId="3" fontId="8" fillId="3" borderId="3" xfId="0" applyNumberFormat="1" applyFont="1" applyFill="1" applyBorder="1" applyAlignment="1">
      <alignment/>
    </xf>
    <xf numFmtId="3" fontId="8" fillId="2" borderId="0" xfId="0" applyNumberFormat="1" applyFont="1" applyFill="1" applyBorder="1" applyAlignment="1">
      <alignment/>
    </xf>
    <xf numFmtId="3" fontId="8" fillId="2" borderId="1" xfId="0" applyNumberFormat="1" applyFont="1" applyFill="1" applyBorder="1" applyAlignment="1">
      <alignment/>
    </xf>
    <xf numFmtId="0" fontId="0" fillId="2" borderId="1"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49" fontId="16" fillId="0" borderId="0" xfId="0" applyNumberFormat="1" applyFont="1" applyFill="1" applyBorder="1" applyAlignment="1">
      <alignment horizontal="center"/>
    </xf>
    <xf numFmtId="49" fontId="6" fillId="0" borderId="0" xfId="0" applyNumberFormat="1" applyFont="1" applyFill="1" applyAlignment="1">
      <alignment horizontal="left"/>
    </xf>
    <xf numFmtId="0" fontId="7" fillId="0" borderId="0" xfId="0" applyFont="1" applyFill="1" applyAlignment="1">
      <alignment horizontal="left" wrapText="1"/>
    </xf>
    <xf numFmtId="0" fontId="14" fillId="0" borderId="0" xfId="0" applyFont="1" applyFill="1" applyAlignment="1">
      <alignment horizontal="left" wrapText="1"/>
    </xf>
    <xf numFmtId="14" fontId="7" fillId="0" borderId="0" xfId="0" applyNumberFormat="1"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45</xdr:row>
      <xdr:rowOff>219075</xdr:rowOff>
    </xdr:from>
    <xdr:to>
      <xdr:col>1</xdr:col>
      <xdr:colOff>904875</xdr:colOff>
      <xdr:row>47</xdr:row>
      <xdr:rowOff>133350</xdr:rowOff>
    </xdr:to>
    <xdr:pic>
      <xdr:nvPicPr>
        <xdr:cNvPr id="1" name="Picture 1"/>
        <xdr:cNvPicPr preferRelativeResize="1">
          <a:picLocks noChangeAspect="1"/>
        </xdr:cNvPicPr>
      </xdr:nvPicPr>
      <xdr:blipFill>
        <a:blip r:embed="rId1"/>
        <a:stretch>
          <a:fillRect/>
        </a:stretch>
      </xdr:blipFill>
      <xdr:spPr>
        <a:xfrm>
          <a:off x="171450" y="16487775"/>
          <a:ext cx="9429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tabSelected="1" workbookViewId="0" topLeftCell="A7">
      <selection activeCell="F11" sqref="F11"/>
    </sheetView>
  </sheetViews>
  <sheetFormatPr defaultColWidth="11.421875" defaultRowHeight="12.75"/>
  <cols>
    <col min="1" max="1" width="3.140625" style="65" customWidth="1"/>
    <col min="2" max="2" width="19.421875" style="65" customWidth="1"/>
    <col min="3" max="6" width="10.28125" style="65" customWidth="1"/>
    <col min="7" max="7" width="7.00390625" style="65" customWidth="1"/>
    <col min="8" max="9" width="7.7109375" style="65" customWidth="1"/>
    <col min="10" max="16384" width="11.421875" style="65" customWidth="1"/>
  </cols>
  <sheetData>
    <row r="1" spans="1:14" s="35" customFormat="1" ht="17.25">
      <c r="A1" s="29"/>
      <c r="B1" s="1"/>
      <c r="C1" s="2"/>
      <c r="D1" s="1"/>
      <c r="E1" s="1"/>
      <c r="F1" s="136"/>
      <c r="G1" s="2"/>
      <c r="H1" s="137"/>
      <c r="I1" s="3"/>
      <c r="J1" s="3"/>
      <c r="K1" s="3"/>
      <c r="L1" s="3"/>
      <c r="M1" s="3"/>
      <c r="N1" s="3"/>
    </row>
    <row r="2" spans="1:14" s="35" customFormat="1" ht="17.25">
      <c r="A2" s="29"/>
      <c r="B2" s="138" t="s">
        <v>16</v>
      </c>
      <c r="C2" s="138"/>
      <c r="D2" s="138"/>
      <c r="E2" s="138"/>
      <c r="F2" s="138"/>
      <c r="G2" s="138"/>
      <c r="H2" s="138"/>
      <c r="I2" s="3"/>
      <c r="J2" s="3"/>
      <c r="K2" s="3"/>
      <c r="L2" s="3"/>
      <c r="M2" s="3"/>
      <c r="N2" s="3"/>
    </row>
    <row r="3" spans="1:14" s="35" customFormat="1" ht="17.25">
      <c r="A3" s="29"/>
      <c r="B3" s="139" t="s">
        <v>65</v>
      </c>
      <c r="C3" s="139"/>
      <c r="D3" s="139"/>
      <c r="E3" s="139"/>
      <c r="F3" s="139"/>
      <c r="G3" s="139"/>
      <c r="H3" s="139"/>
      <c r="I3" s="3"/>
      <c r="J3" s="3"/>
      <c r="K3" s="3"/>
      <c r="L3" s="3"/>
      <c r="M3" s="3"/>
      <c r="N3" s="3"/>
    </row>
    <row r="4" spans="1:14" s="35" customFormat="1" ht="17.25">
      <c r="A4" s="30"/>
      <c r="B4" s="140" t="s">
        <v>52</v>
      </c>
      <c r="C4" s="140"/>
      <c r="D4" s="140"/>
      <c r="E4" s="140"/>
      <c r="F4" s="140"/>
      <c r="G4" s="140"/>
      <c r="H4" s="140"/>
      <c r="I4" s="3"/>
      <c r="J4" s="3"/>
      <c r="K4" s="3"/>
      <c r="L4" s="3"/>
      <c r="M4" s="3"/>
      <c r="N4" s="3"/>
    </row>
    <row r="5" spans="1:14" s="35" customFormat="1" ht="15.75">
      <c r="A5" s="31"/>
      <c r="B5" s="141" t="s">
        <v>18</v>
      </c>
      <c r="C5" s="141"/>
      <c r="D5" s="141"/>
      <c r="E5" s="141"/>
      <c r="F5" s="141"/>
      <c r="G5" s="141"/>
      <c r="H5" s="141"/>
      <c r="I5" s="3"/>
      <c r="J5" s="3"/>
      <c r="K5" s="3"/>
      <c r="L5" s="3"/>
      <c r="M5" s="3"/>
      <c r="N5" s="3"/>
    </row>
    <row r="6" spans="1:14" s="35" customFormat="1" ht="15.75">
      <c r="A6" s="31"/>
      <c r="B6" s="141" t="s">
        <v>53</v>
      </c>
      <c r="C6" s="141"/>
      <c r="D6" s="141"/>
      <c r="E6" s="141"/>
      <c r="F6" s="141"/>
      <c r="G6" s="141"/>
      <c r="H6" s="141"/>
      <c r="I6" s="3"/>
      <c r="J6" s="3"/>
      <c r="K6" s="3"/>
      <c r="L6" s="3"/>
      <c r="M6" s="3"/>
      <c r="N6" s="3"/>
    </row>
    <row r="7" spans="1:14" s="35" customFormat="1" ht="15.75">
      <c r="A7" s="31"/>
      <c r="B7" s="4" t="s">
        <v>17</v>
      </c>
      <c r="C7" s="5"/>
      <c r="D7" s="6"/>
      <c r="E7" s="6"/>
      <c r="F7" s="7"/>
      <c r="G7" s="6"/>
      <c r="H7" s="6"/>
      <c r="I7" s="3"/>
      <c r="J7" s="3"/>
      <c r="K7" s="3"/>
      <c r="L7" s="3"/>
      <c r="M7" s="3"/>
      <c r="N7" s="3"/>
    </row>
    <row r="8" spans="1:14" ht="16.5" thickBot="1">
      <c r="A8" s="75"/>
      <c r="B8" s="76"/>
      <c r="C8" s="77"/>
      <c r="D8" s="66"/>
      <c r="E8" s="66"/>
      <c r="F8" s="67"/>
      <c r="G8" s="66"/>
      <c r="H8" s="66"/>
      <c r="I8" s="64"/>
      <c r="J8" s="64"/>
      <c r="K8" s="64"/>
      <c r="L8" s="64"/>
      <c r="M8" s="64"/>
      <c r="N8" s="64"/>
    </row>
    <row r="9" spans="1:14" s="35" customFormat="1" ht="33">
      <c r="A9" s="42"/>
      <c r="B9" s="107" t="s">
        <v>26</v>
      </c>
      <c r="C9" s="43" t="s">
        <v>48</v>
      </c>
      <c r="D9" s="44" t="s">
        <v>51</v>
      </c>
      <c r="E9" s="43" t="s">
        <v>54</v>
      </c>
      <c r="F9" s="45" t="s">
        <v>21</v>
      </c>
      <c r="G9" s="46" t="s">
        <v>50</v>
      </c>
      <c r="H9" s="47" t="s">
        <v>12</v>
      </c>
      <c r="I9" s="48" t="s">
        <v>12</v>
      </c>
      <c r="J9" s="3"/>
      <c r="K9" s="3"/>
      <c r="L9" s="3"/>
      <c r="M9" s="3"/>
      <c r="N9" s="3"/>
    </row>
    <row r="10" spans="1:14" ht="16.5">
      <c r="A10" s="49"/>
      <c r="B10" s="108" t="s">
        <v>2</v>
      </c>
      <c r="C10" s="84" t="s">
        <v>20</v>
      </c>
      <c r="D10" s="85" t="s">
        <v>20</v>
      </c>
      <c r="E10" s="84" t="s">
        <v>20</v>
      </c>
      <c r="F10" s="86" t="s">
        <v>20</v>
      </c>
      <c r="G10" s="87" t="s">
        <v>8</v>
      </c>
      <c r="H10" s="23">
        <v>2004</v>
      </c>
      <c r="I10" s="88">
        <v>2005</v>
      </c>
      <c r="J10" s="68"/>
      <c r="K10" s="68"/>
      <c r="L10" s="68"/>
      <c r="M10" s="68"/>
      <c r="N10" s="68"/>
    </row>
    <row r="11" spans="1:14" ht="16.5">
      <c r="A11" s="50" t="s">
        <v>32</v>
      </c>
      <c r="B11" s="109" t="s">
        <v>9</v>
      </c>
      <c r="C11" s="105">
        <v>860000</v>
      </c>
      <c r="D11" s="104">
        <f>C11/4*3</f>
        <v>645000</v>
      </c>
      <c r="E11" s="105">
        <f>573829+E12-298658</f>
        <v>659071</v>
      </c>
      <c r="F11" s="22">
        <v>655196</v>
      </c>
      <c r="G11" s="90">
        <f>(100/F11*E11)-100</f>
        <v>0.591426077082275</v>
      </c>
      <c r="H11" s="91">
        <v>13160</v>
      </c>
      <c r="I11" s="53">
        <v>14250</v>
      </c>
      <c r="J11" s="69"/>
      <c r="K11" s="69"/>
      <c r="L11" s="69"/>
      <c r="M11" s="69"/>
      <c r="N11" s="69"/>
    </row>
    <row r="12" spans="1:14" ht="27">
      <c r="A12" s="52"/>
      <c r="B12" s="110" t="s">
        <v>13</v>
      </c>
      <c r="C12" s="36">
        <v>500000</v>
      </c>
      <c r="D12" s="38">
        <f aca="true" t="shared" si="0" ref="D12:D32">C12/4*3</f>
        <v>375000</v>
      </c>
      <c r="E12" s="36">
        <v>383900</v>
      </c>
      <c r="F12" s="133">
        <f>86000+310000</f>
        <v>396000</v>
      </c>
      <c r="G12" s="16">
        <f>(100/F12*E12)-100</f>
        <v>-3.055555555555557</v>
      </c>
      <c r="H12" s="17"/>
      <c r="I12" s="51"/>
      <c r="J12" s="69"/>
      <c r="K12" s="69"/>
      <c r="L12" s="68"/>
      <c r="M12" s="68"/>
      <c r="N12" s="68"/>
    </row>
    <row r="13" spans="1:14" ht="16.5">
      <c r="A13" s="50" t="s">
        <v>23</v>
      </c>
      <c r="B13" s="109" t="s">
        <v>14</v>
      </c>
      <c r="C13" s="105">
        <v>180000</v>
      </c>
      <c r="D13" s="104">
        <f t="shared" si="0"/>
        <v>135000</v>
      </c>
      <c r="E13" s="105">
        <v>110228</v>
      </c>
      <c r="F13" s="22">
        <f>120+117396</f>
        <v>117516</v>
      </c>
      <c r="G13" s="90">
        <f>(100/F13*E13)-100</f>
        <v>-6.201708703495683</v>
      </c>
      <c r="H13" s="91">
        <v>5021</v>
      </c>
      <c r="I13" s="53">
        <v>5461</v>
      </c>
      <c r="J13" s="69"/>
      <c r="K13" s="69"/>
      <c r="L13" s="68"/>
      <c r="M13" s="68"/>
      <c r="N13" s="68"/>
    </row>
    <row r="14" spans="1:14" ht="16.5">
      <c r="A14" s="50"/>
      <c r="B14" s="111" t="s">
        <v>56</v>
      </c>
      <c r="C14" s="36"/>
      <c r="D14" s="38"/>
      <c r="E14" s="36"/>
      <c r="F14" s="133"/>
      <c r="G14" s="16"/>
      <c r="H14" s="83">
        <f>H13-H15</f>
        <v>3944</v>
      </c>
      <c r="I14" s="51">
        <f>I13-I15</f>
        <v>5245</v>
      </c>
      <c r="J14" s="69"/>
      <c r="K14" s="69"/>
      <c r="L14" s="68"/>
      <c r="M14" s="68"/>
      <c r="N14" s="68"/>
    </row>
    <row r="15" spans="1:14" ht="16.5">
      <c r="A15" s="50"/>
      <c r="B15" s="111" t="s">
        <v>55</v>
      </c>
      <c r="C15" s="36"/>
      <c r="D15" s="38"/>
      <c r="E15" s="69"/>
      <c r="F15" s="133"/>
      <c r="G15" s="16"/>
      <c r="H15" s="83">
        <v>1077</v>
      </c>
      <c r="I15" s="51">
        <v>216</v>
      </c>
      <c r="J15" s="69"/>
      <c r="K15" s="69"/>
      <c r="L15" s="68"/>
      <c r="M15" s="68"/>
      <c r="N15" s="68"/>
    </row>
    <row r="16" spans="1:14" ht="16.5">
      <c r="A16" s="49" t="s">
        <v>24</v>
      </c>
      <c r="B16" s="112" t="s">
        <v>10</v>
      </c>
      <c r="C16" s="106">
        <v>530000</v>
      </c>
      <c r="D16" s="40">
        <f t="shared" si="0"/>
        <v>397500</v>
      </c>
      <c r="E16" s="106">
        <v>399667</v>
      </c>
      <c r="F16" s="134">
        <v>369200</v>
      </c>
      <c r="G16" s="32">
        <f>(100/F16*E16)-100</f>
        <v>8.252166847237262</v>
      </c>
      <c r="H16" s="93">
        <v>3758</v>
      </c>
      <c r="I16" s="55">
        <f>3262+177</f>
        <v>3439</v>
      </c>
      <c r="J16" s="69"/>
      <c r="K16" s="69"/>
      <c r="L16" s="68"/>
      <c r="M16" s="68"/>
      <c r="N16" s="68"/>
    </row>
    <row r="17" spans="1:11" ht="16.5">
      <c r="A17" s="56" t="s">
        <v>25</v>
      </c>
      <c r="B17" s="113" t="s">
        <v>49</v>
      </c>
      <c r="C17" s="94">
        <f>C11+C13+C16</f>
        <v>1570000</v>
      </c>
      <c r="D17" s="40">
        <f t="shared" si="0"/>
        <v>1177500</v>
      </c>
      <c r="E17" s="62">
        <f>E11+E13+E16</f>
        <v>1168966</v>
      </c>
      <c r="F17" s="134">
        <f>F11+F13+F16</f>
        <v>1141912</v>
      </c>
      <c r="G17" s="32">
        <f>(100/F17*E17)-100</f>
        <v>2.3691843154288676</v>
      </c>
      <c r="H17" s="95">
        <f>H16+H13+H11</f>
        <v>21939</v>
      </c>
      <c r="I17" s="114">
        <f>I16+I13+I11</f>
        <v>23150</v>
      </c>
      <c r="J17" s="69"/>
      <c r="K17" s="69"/>
    </row>
    <row r="18" spans="1:11" ht="16.5">
      <c r="A18" s="50"/>
      <c r="B18" s="115" t="s">
        <v>5</v>
      </c>
      <c r="C18" s="92"/>
      <c r="D18" s="39"/>
      <c r="E18" s="8"/>
      <c r="F18" s="135"/>
      <c r="G18" s="32"/>
      <c r="H18" s="124"/>
      <c r="I18" s="125"/>
      <c r="J18" s="69"/>
      <c r="K18" s="69"/>
    </row>
    <row r="19" spans="1:11" ht="16.5">
      <c r="A19" s="50" t="s">
        <v>22</v>
      </c>
      <c r="B19" s="111" t="s">
        <v>3</v>
      </c>
      <c r="C19" s="19">
        <v>850000</v>
      </c>
      <c r="D19" s="38">
        <f t="shared" si="0"/>
        <v>637500</v>
      </c>
      <c r="E19" s="19">
        <v>643270</v>
      </c>
      <c r="F19" s="14">
        <v>623000</v>
      </c>
      <c r="G19" s="16">
        <f aca="true" t="shared" si="1" ref="G19:G24">(100/F19*E19)-100</f>
        <v>3.2536115569823494</v>
      </c>
      <c r="H19" s="15"/>
      <c r="I19" s="58"/>
      <c r="J19" s="69"/>
      <c r="K19" s="69"/>
    </row>
    <row r="20" spans="1:11" ht="16.5">
      <c r="A20" s="54" t="s">
        <v>30</v>
      </c>
      <c r="B20" s="111" t="s">
        <v>6</v>
      </c>
      <c r="C20" s="36">
        <v>225000</v>
      </c>
      <c r="D20" s="38">
        <f t="shared" si="0"/>
        <v>168750</v>
      </c>
      <c r="E20" s="19">
        <v>169778</v>
      </c>
      <c r="F20" s="14">
        <v>157810</v>
      </c>
      <c r="G20" s="16">
        <f t="shared" si="1"/>
        <v>7.5838033077751845</v>
      </c>
      <c r="H20" s="15"/>
      <c r="I20" s="58"/>
      <c r="J20" s="69"/>
      <c r="K20" s="69"/>
    </row>
    <row r="21" spans="1:11" ht="33">
      <c r="A21" s="54" t="s">
        <v>31</v>
      </c>
      <c r="B21" s="111" t="s">
        <v>27</v>
      </c>
      <c r="C21" s="36">
        <v>445000</v>
      </c>
      <c r="D21" s="38">
        <f t="shared" si="0"/>
        <v>333750</v>
      </c>
      <c r="E21" s="19">
        <v>284500</v>
      </c>
      <c r="F21" s="14">
        <v>272000</v>
      </c>
      <c r="G21" s="16">
        <f t="shared" si="1"/>
        <v>4.595588235294116</v>
      </c>
      <c r="H21" s="15"/>
      <c r="I21" s="58"/>
      <c r="J21" s="69"/>
      <c r="K21" s="69"/>
    </row>
    <row r="22" spans="1:11" ht="16.5">
      <c r="A22" s="54" t="s">
        <v>33</v>
      </c>
      <c r="B22" s="111" t="s">
        <v>19</v>
      </c>
      <c r="C22" s="36">
        <v>600</v>
      </c>
      <c r="D22" s="38">
        <f t="shared" si="0"/>
        <v>450</v>
      </c>
      <c r="E22" s="19">
        <v>450</v>
      </c>
      <c r="F22" s="14">
        <v>450</v>
      </c>
      <c r="G22" s="16">
        <f t="shared" si="1"/>
        <v>0</v>
      </c>
      <c r="H22" s="15"/>
      <c r="I22" s="58"/>
      <c r="J22" s="69"/>
      <c r="K22" s="69"/>
    </row>
    <row r="23" spans="1:11" ht="16.5">
      <c r="A23" s="52" t="s">
        <v>34</v>
      </c>
      <c r="B23" s="111" t="s">
        <v>28</v>
      </c>
      <c r="C23" s="36">
        <v>190000</v>
      </c>
      <c r="D23" s="38">
        <f t="shared" si="0"/>
        <v>142500</v>
      </c>
      <c r="E23" s="19">
        <v>142500</v>
      </c>
      <c r="F23" s="14">
        <v>140925</v>
      </c>
      <c r="G23" s="16">
        <f t="shared" si="1"/>
        <v>1.1176157530601358</v>
      </c>
      <c r="H23" s="15"/>
      <c r="I23" s="58"/>
      <c r="J23" s="69"/>
      <c r="K23" s="69"/>
    </row>
    <row r="24" spans="1:11" ht="16.5">
      <c r="A24" s="56" t="s">
        <v>35</v>
      </c>
      <c r="B24" s="113" t="s">
        <v>29</v>
      </c>
      <c r="C24" s="94">
        <f>SUM(C19:C23)</f>
        <v>1710600</v>
      </c>
      <c r="D24" s="40">
        <f t="shared" si="0"/>
        <v>1282950</v>
      </c>
      <c r="E24" s="62">
        <f>SUM(E19:E23)</f>
        <v>1240498</v>
      </c>
      <c r="F24" s="96">
        <f>SUM(F19:F23)</f>
        <v>1194185</v>
      </c>
      <c r="G24" s="32">
        <f t="shared" si="1"/>
        <v>3.878209825110858</v>
      </c>
      <c r="H24" s="95"/>
      <c r="I24" s="126"/>
      <c r="J24" s="69"/>
      <c r="K24" s="69"/>
    </row>
    <row r="25" spans="1:11" ht="32.25">
      <c r="A25" s="56">
        <v>11</v>
      </c>
      <c r="B25" s="113" t="s">
        <v>36</v>
      </c>
      <c r="C25" s="94">
        <f>C17-C24</f>
        <v>-140600</v>
      </c>
      <c r="D25" s="40">
        <f t="shared" si="0"/>
        <v>-105450</v>
      </c>
      <c r="E25" s="62">
        <f>E17-E24</f>
        <v>-71532</v>
      </c>
      <c r="F25" s="96">
        <f>F17-F24</f>
        <v>-52273</v>
      </c>
      <c r="G25" s="32"/>
      <c r="H25" s="95"/>
      <c r="I25" s="126"/>
      <c r="J25" s="69"/>
      <c r="K25" s="69"/>
    </row>
    <row r="26" spans="1:10" ht="16.5">
      <c r="A26" s="54" t="s">
        <v>38</v>
      </c>
      <c r="B26" s="116" t="s">
        <v>47</v>
      </c>
      <c r="C26" s="23"/>
      <c r="D26" s="89">
        <f t="shared" si="0"/>
        <v>0</v>
      </c>
      <c r="E26" s="25">
        <v>0</v>
      </c>
      <c r="F26" s="127"/>
      <c r="G26" s="90"/>
      <c r="H26" s="24"/>
      <c r="I26" s="57"/>
      <c r="J26" s="68"/>
    </row>
    <row r="27" spans="1:10" ht="16.5">
      <c r="A27" s="54" t="s">
        <v>46</v>
      </c>
      <c r="B27" s="117" t="s">
        <v>37</v>
      </c>
      <c r="C27" s="19">
        <v>-80000</v>
      </c>
      <c r="D27" s="38">
        <f t="shared" si="0"/>
        <v>-60000</v>
      </c>
      <c r="E27" s="17">
        <f>D27</f>
        <v>-60000</v>
      </c>
      <c r="F27" s="14">
        <v>-63420</v>
      </c>
      <c r="G27" s="16">
        <f aca="true" t="shared" si="2" ref="G27:G32">(100/F27*E27)-100</f>
        <v>-5.392620624408707</v>
      </c>
      <c r="H27" s="26"/>
      <c r="I27" s="59"/>
      <c r="J27" s="68"/>
    </row>
    <row r="28" spans="1:11" ht="16.5">
      <c r="A28" s="56" t="s">
        <v>40</v>
      </c>
      <c r="B28" s="118" t="s">
        <v>39</v>
      </c>
      <c r="C28" s="37">
        <v>-80000</v>
      </c>
      <c r="D28" s="132">
        <f t="shared" si="0"/>
        <v>-60000</v>
      </c>
      <c r="E28" s="63">
        <f>D28</f>
        <v>-60000</v>
      </c>
      <c r="F28" s="21">
        <f>SUM(F27)</f>
        <v>-63420</v>
      </c>
      <c r="G28" s="13">
        <f t="shared" si="2"/>
        <v>-5.392620624408707</v>
      </c>
      <c r="H28" s="128"/>
      <c r="I28" s="129"/>
      <c r="J28" s="69"/>
      <c r="K28" s="69"/>
    </row>
    <row r="29" spans="1:11" ht="32.25">
      <c r="A29" s="56" t="s">
        <v>44</v>
      </c>
      <c r="B29" s="119" t="s">
        <v>41</v>
      </c>
      <c r="C29" s="97">
        <f>C25+C28</f>
        <v>-220600</v>
      </c>
      <c r="D29" s="104">
        <f t="shared" si="0"/>
        <v>-165450</v>
      </c>
      <c r="E29" s="98">
        <f>E25+E27</f>
        <v>-131532</v>
      </c>
      <c r="F29" s="99">
        <f>F25+F28</f>
        <v>-115693</v>
      </c>
      <c r="G29" s="90">
        <f t="shared" si="2"/>
        <v>13.690543075207657</v>
      </c>
      <c r="H29" s="100"/>
      <c r="I29" s="120"/>
      <c r="J29" s="69"/>
      <c r="K29" s="69"/>
    </row>
    <row r="30" spans="1:16" ht="16.5">
      <c r="A30" s="50" t="s">
        <v>42</v>
      </c>
      <c r="B30" s="116" t="s">
        <v>43</v>
      </c>
      <c r="C30" s="10">
        <v>190000</v>
      </c>
      <c r="D30" s="89">
        <f t="shared" si="0"/>
        <v>142500</v>
      </c>
      <c r="E30" s="25">
        <f>D30</f>
        <v>142500</v>
      </c>
      <c r="F30" s="9">
        <f>F23</f>
        <v>140925</v>
      </c>
      <c r="G30" s="90">
        <f t="shared" si="2"/>
        <v>1.1176157530601358</v>
      </c>
      <c r="H30" s="23"/>
      <c r="I30" s="57"/>
      <c r="J30" s="68"/>
      <c r="K30" s="68"/>
      <c r="L30" s="68"/>
      <c r="M30" s="68"/>
      <c r="N30" s="68"/>
      <c r="O30" s="68"/>
      <c r="P30" s="68"/>
    </row>
    <row r="31" spans="1:16" ht="16.5">
      <c r="A31" s="52" t="s">
        <v>42</v>
      </c>
      <c r="B31" s="121" t="s">
        <v>4</v>
      </c>
      <c r="C31" s="12">
        <v>80000</v>
      </c>
      <c r="D31" s="41">
        <f t="shared" si="0"/>
        <v>60000</v>
      </c>
      <c r="E31" s="20">
        <f>D31</f>
        <v>60000</v>
      </c>
      <c r="F31" s="11">
        <v>63420</v>
      </c>
      <c r="G31" s="13">
        <f t="shared" si="2"/>
        <v>-5.392620624408707</v>
      </c>
      <c r="H31" s="18"/>
      <c r="I31" s="60"/>
      <c r="J31" s="68"/>
      <c r="K31" s="68"/>
      <c r="L31" s="68"/>
      <c r="M31" s="68"/>
      <c r="N31" s="68"/>
      <c r="O31" s="68"/>
      <c r="P31" s="68"/>
    </row>
    <row r="32" spans="1:16" ht="48.75" thickBot="1">
      <c r="A32" s="61" t="s">
        <v>44</v>
      </c>
      <c r="B32" s="122" t="s">
        <v>45</v>
      </c>
      <c r="C32" s="101">
        <v>70060</v>
      </c>
      <c r="D32" s="123">
        <f t="shared" si="0"/>
        <v>52545</v>
      </c>
      <c r="E32" s="101">
        <f>E29+E30+E31</f>
        <v>70968</v>
      </c>
      <c r="F32" s="102">
        <f>SUM(F29:F31)</f>
        <v>88652</v>
      </c>
      <c r="G32" s="103">
        <f t="shared" si="2"/>
        <v>-19.947660515273213</v>
      </c>
      <c r="H32" s="130"/>
      <c r="I32" s="131"/>
      <c r="J32" s="33"/>
      <c r="K32" s="33"/>
      <c r="L32" s="33"/>
      <c r="M32" s="33"/>
      <c r="N32" s="33"/>
      <c r="O32" s="33"/>
      <c r="P32" s="33"/>
    </row>
    <row r="33" spans="1:16" s="74" customFormat="1" ht="79.5" customHeight="1">
      <c r="A33" s="80"/>
      <c r="B33" s="81"/>
      <c r="C33" s="82"/>
      <c r="D33" s="79"/>
      <c r="E33" s="82"/>
      <c r="F33" s="82"/>
      <c r="G33" s="78"/>
      <c r="H33" s="72"/>
      <c r="I33" s="73"/>
      <c r="J33" s="33"/>
      <c r="K33" s="33"/>
      <c r="L33" s="33"/>
      <c r="M33" s="33"/>
      <c r="N33" s="33"/>
      <c r="O33" s="33"/>
      <c r="P33" s="33"/>
    </row>
    <row r="34" spans="1:16" ht="44.25" customHeight="1">
      <c r="A34" s="142" t="s">
        <v>57</v>
      </c>
      <c r="B34" s="142"/>
      <c r="C34" s="142"/>
      <c r="D34" s="142"/>
      <c r="E34" s="142"/>
      <c r="F34" s="142"/>
      <c r="G34" s="142"/>
      <c r="H34" s="142"/>
      <c r="I34" s="142"/>
      <c r="J34" s="70"/>
      <c r="K34" s="70"/>
      <c r="L34" s="70"/>
      <c r="M34" s="70"/>
      <c r="N34" s="70"/>
      <c r="O34" s="70"/>
      <c r="P34" s="70"/>
    </row>
    <row r="35" spans="1:16" ht="27.75" customHeight="1">
      <c r="A35" s="143" t="s">
        <v>15</v>
      </c>
      <c r="B35" s="143"/>
      <c r="C35" s="143"/>
      <c r="D35" s="143"/>
      <c r="E35" s="143"/>
      <c r="F35" s="143"/>
      <c r="G35" s="143"/>
      <c r="H35" s="143"/>
      <c r="I35" s="71"/>
      <c r="J35" s="71"/>
      <c r="K35" s="71"/>
      <c r="L35" s="71"/>
      <c r="M35" s="71"/>
      <c r="N35" s="71"/>
      <c r="O35" s="71"/>
      <c r="P35" s="71"/>
    </row>
    <row r="36" spans="1:16" s="35" customFormat="1" ht="54" customHeight="1">
      <c r="A36" s="144" t="s">
        <v>61</v>
      </c>
      <c r="B36" s="144"/>
      <c r="C36" s="144"/>
      <c r="D36" s="144"/>
      <c r="E36" s="144"/>
      <c r="F36" s="144"/>
      <c r="G36" s="144"/>
      <c r="H36" s="144"/>
      <c r="I36" s="144"/>
      <c r="J36" s="28"/>
      <c r="K36" s="28"/>
      <c r="L36" s="28"/>
      <c r="M36" s="28"/>
      <c r="N36" s="28"/>
      <c r="O36" s="28"/>
      <c r="P36" s="28"/>
    </row>
    <row r="37" spans="1:16" ht="41.25" customHeight="1">
      <c r="A37" s="144" t="s">
        <v>58</v>
      </c>
      <c r="B37" s="144"/>
      <c r="C37" s="144"/>
      <c r="D37" s="144"/>
      <c r="E37" s="144"/>
      <c r="F37" s="144"/>
      <c r="G37" s="144"/>
      <c r="H37" s="144"/>
      <c r="I37" s="144"/>
      <c r="J37" s="34"/>
      <c r="K37" s="34"/>
      <c r="L37" s="34"/>
      <c r="M37" s="34"/>
      <c r="N37" s="34"/>
      <c r="O37" s="34"/>
      <c r="P37" s="34"/>
    </row>
    <row r="38" spans="1:16" ht="74.25" customHeight="1">
      <c r="A38" s="144" t="s">
        <v>59</v>
      </c>
      <c r="B38" s="144"/>
      <c r="C38" s="144"/>
      <c r="D38" s="144"/>
      <c r="E38" s="144"/>
      <c r="F38" s="144"/>
      <c r="G38" s="144"/>
      <c r="H38" s="144"/>
      <c r="I38" s="144"/>
      <c r="J38" s="34"/>
      <c r="K38" s="34"/>
      <c r="L38" s="34"/>
      <c r="M38" s="34"/>
      <c r="N38" s="34"/>
      <c r="O38" s="34"/>
      <c r="P38" s="34"/>
    </row>
    <row r="39" spans="1:16" ht="57" customHeight="1">
      <c r="A39" s="144" t="s">
        <v>60</v>
      </c>
      <c r="B39" s="144"/>
      <c r="C39" s="144"/>
      <c r="D39" s="144"/>
      <c r="E39" s="144"/>
      <c r="F39" s="144"/>
      <c r="G39" s="144"/>
      <c r="H39" s="144"/>
      <c r="I39" s="144"/>
      <c r="J39" s="34"/>
      <c r="K39" s="34"/>
      <c r="L39" s="34"/>
      <c r="M39" s="34"/>
      <c r="N39" s="34"/>
      <c r="O39" s="34"/>
      <c r="P39" s="34"/>
    </row>
    <row r="40" spans="1:16" ht="12" customHeight="1">
      <c r="A40" s="145"/>
      <c r="B40" s="145"/>
      <c r="C40" s="145"/>
      <c r="D40" s="145"/>
      <c r="E40" s="145"/>
      <c r="F40" s="145"/>
      <c r="G40" s="145"/>
      <c r="H40" s="145"/>
      <c r="I40" s="34"/>
      <c r="J40" s="34"/>
      <c r="K40" s="34"/>
      <c r="L40" s="34"/>
      <c r="M40" s="34"/>
      <c r="N40" s="34"/>
      <c r="O40" s="34"/>
      <c r="P40" s="34"/>
    </row>
    <row r="41" spans="1:16" ht="27.75" customHeight="1">
      <c r="A41" s="143" t="s">
        <v>7</v>
      </c>
      <c r="B41" s="143"/>
      <c r="C41" s="143"/>
      <c r="D41" s="143"/>
      <c r="E41" s="143"/>
      <c r="F41" s="143"/>
      <c r="G41" s="143"/>
      <c r="H41" s="143"/>
      <c r="I41" s="27"/>
      <c r="J41" s="71"/>
      <c r="K41" s="71"/>
      <c r="L41" s="71"/>
      <c r="M41" s="71"/>
      <c r="N41" s="71"/>
      <c r="O41" s="71"/>
      <c r="P41" s="71"/>
    </row>
    <row r="42" spans="1:9" ht="90" customHeight="1">
      <c r="A42" s="144" t="s">
        <v>62</v>
      </c>
      <c r="B42" s="144"/>
      <c r="C42" s="144"/>
      <c r="D42" s="144"/>
      <c r="E42" s="144"/>
      <c r="F42" s="144"/>
      <c r="G42" s="144"/>
      <c r="H42" s="144"/>
      <c r="I42" s="144"/>
    </row>
    <row r="43" spans="1:16" ht="27.75" customHeight="1">
      <c r="A43" s="143" t="s">
        <v>11</v>
      </c>
      <c r="B43" s="143"/>
      <c r="C43" s="143"/>
      <c r="D43" s="143"/>
      <c r="E43" s="143"/>
      <c r="F43" s="143"/>
      <c r="G43" s="143"/>
      <c r="H43" s="143"/>
      <c r="I43" s="27"/>
      <c r="J43" s="71"/>
      <c r="K43" s="71"/>
      <c r="L43" s="71"/>
      <c r="M43" s="71"/>
      <c r="N43" s="71"/>
      <c r="O43" s="71"/>
      <c r="P43" s="71"/>
    </row>
    <row r="44" spans="1:9" ht="61.5" customHeight="1">
      <c r="A44" s="144" t="s">
        <v>63</v>
      </c>
      <c r="B44" s="144"/>
      <c r="C44" s="144"/>
      <c r="D44" s="144"/>
      <c r="E44" s="144"/>
      <c r="F44" s="144"/>
      <c r="G44" s="144"/>
      <c r="H44" s="144"/>
      <c r="I44" s="144"/>
    </row>
    <row r="45" spans="1:9" ht="48" customHeight="1">
      <c r="A45" s="144" t="s">
        <v>64</v>
      </c>
      <c r="B45" s="144"/>
      <c r="C45" s="144"/>
      <c r="D45" s="144"/>
      <c r="E45" s="144"/>
      <c r="F45" s="144"/>
      <c r="G45" s="144"/>
      <c r="H45" s="144"/>
      <c r="I45" s="144"/>
    </row>
    <row r="46" spans="1:8" ht="31.5" customHeight="1">
      <c r="A46" s="145"/>
      <c r="B46" s="145"/>
      <c r="C46" s="145"/>
      <c r="D46" s="145"/>
      <c r="E46" s="145"/>
      <c r="F46" s="145"/>
      <c r="G46" s="145"/>
      <c r="H46" s="145"/>
    </row>
    <row r="47" spans="1:8" ht="15.75">
      <c r="A47" s="145"/>
      <c r="B47" s="145"/>
      <c r="C47" s="145"/>
      <c r="D47" s="145"/>
      <c r="E47" s="145"/>
      <c r="F47" s="145"/>
      <c r="G47" s="145"/>
      <c r="H47" s="145"/>
    </row>
    <row r="48" spans="1:8" ht="15.75">
      <c r="A48" s="145"/>
      <c r="B48" s="145"/>
      <c r="C48" s="145"/>
      <c r="D48" s="145"/>
      <c r="E48" s="145"/>
      <c r="F48" s="145"/>
      <c r="G48" s="145"/>
      <c r="H48" s="145"/>
    </row>
    <row r="49" spans="1:8" ht="15.75">
      <c r="A49" s="27" t="s">
        <v>0</v>
      </c>
      <c r="B49" s="27"/>
      <c r="C49" s="27"/>
      <c r="D49" s="27"/>
      <c r="E49" s="27"/>
      <c r="F49" s="27"/>
      <c r="G49" s="27"/>
      <c r="H49" s="27"/>
    </row>
    <row r="50" spans="1:8" ht="15.75">
      <c r="A50" s="27" t="s">
        <v>1</v>
      </c>
      <c r="B50" s="27"/>
      <c r="C50" s="27"/>
      <c r="D50" s="27"/>
      <c r="E50" s="27"/>
      <c r="F50" s="27"/>
      <c r="G50" s="146">
        <v>38635</v>
      </c>
      <c r="H50" s="146"/>
    </row>
    <row r="51" spans="1:8" ht="12.75">
      <c r="A51" s="35"/>
      <c r="B51" s="35"/>
      <c r="C51" s="35"/>
      <c r="D51" s="35"/>
      <c r="E51" s="35"/>
      <c r="F51" s="35"/>
      <c r="G51" s="35"/>
      <c r="H51" s="35"/>
    </row>
  </sheetData>
  <sheetProtection sheet="1" objects="1" scenarios="1"/>
  <mergeCells count="21">
    <mergeCell ref="A48:H48"/>
    <mergeCell ref="G50:H50"/>
    <mergeCell ref="A44:I44"/>
    <mergeCell ref="A45:I45"/>
    <mergeCell ref="A46:H46"/>
    <mergeCell ref="A47:H47"/>
    <mergeCell ref="A41:H41"/>
    <mergeCell ref="A42:I42"/>
    <mergeCell ref="A43:H43"/>
    <mergeCell ref="A37:I37"/>
    <mergeCell ref="A38:I38"/>
    <mergeCell ref="A39:I39"/>
    <mergeCell ref="A40:H40"/>
    <mergeCell ref="B6:H6"/>
    <mergeCell ref="A34:I34"/>
    <mergeCell ref="A35:H35"/>
    <mergeCell ref="A36:I36"/>
    <mergeCell ref="B2:H2"/>
    <mergeCell ref="B3:H3"/>
    <mergeCell ref="B4:H4"/>
    <mergeCell ref="B5:H5"/>
  </mergeCells>
  <printOptions/>
  <pageMargins left="0.75" right="0.75" top="1" bottom="1" header="0.4921259845" footer="0.4921259845"/>
  <pageSetup horizontalDpi="300" verticalDpi="300" orientation="portrait" paperSize="9" r:id="rId2"/>
  <headerFooter alignWithMargins="0">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Kiek 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Irmi Giesler-von der Burg</dc:creator>
  <cp:keywords/>
  <dc:description/>
  <cp:lastModifiedBy>B_Strahl</cp:lastModifiedBy>
  <cp:lastPrinted>2005-10-14T08:21:07Z</cp:lastPrinted>
  <dcterms:created xsi:type="dcterms:W3CDTF">2005-02-11T13:37:10Z</dcterms:created>
  <dcterms:modified xsi:type="dcterms:W3CDTF">2005-10-14T07:06:31Z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